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0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3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4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sman\OneDrive\Рабочий стол\ТНР диагностика\ТНР\"/>
    </mc:Choice>
  </mc:AlternateContent>
  <xr:revisionPtr revIDLastSave="0" documentId="8_{34394970-1866-4CF6-AF4E-939F4E49EBD5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ТИТУЛ" sheetId="1" r:id="rId1"/>
    <sheet name="ОГЛАВЛЕНИЕ" sheetId="25" r:id="rId2"/>
    <sheet name="РР-1" sheetId="2" r:id="rId3"/>
    <sheet name="РР-2" sheetId="5" r:id="rId4"/>
    <sheet name="РР-3" sheetId="3" r:id="rId5"/>
    <sheet name="РР-4" sheetId="6" r:id="rId6"/>
    <sheet name="ИТОГ РР" sheetId="7" r:id="rId7"/>
    <sheet name="ПР-1" sheetId="8" r:id="rId8"/>
    <sheet name="ПР-2" sheetId="9" r:id="rId9"/>
    <sheet name="ИТОГ ПР" sheetId="10" r:id="rId10"/>
    <sheet name="СК-1" sheetId="11" r:id="rId11"/>
    <sheet name="СК-2" sheetId="12" r:id="rId12"/>
    <sheet name="СК-3" sheetId="13" r:id="rId13"/>
    <sheet name="ИТОГ СК" sheetId="14" r:id="rId14"/>
    <sheet name="ХЭ-1" sheetId="15" r:id="rId15"/>
    <sheet name="ХЭ-2" sheetId="17" r:id="rId16"/>
    <sheet name="ХЭ-3" sheetId="16" r:id="rId17"/>
    <sheet name="ХЭ-4" sheetId="18" r:id="rId18"/>
    <sheet name="ХЭ-5" sheetId="19" r:id="rId19"/>
    <sheet name="ИТОГ ХЭ" sheetId="20" r:id="rId20"/>
    <sheet name="ФР-1" sheetId="21" r:id="rId21"/>
    <sheet name="ФР-2" sheetId="22" r:id="rId22"/>
    <sheet name="ИТОГ ФР" sheetId="23" r:id="rId23"/>
    <sheet name="ОБЩИЙ ИТОГ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22" l="1"/>
  <c r="T30" i="22" s="1"/>
  <c r="D7" i="23" s="1"/>
  <c r="E30" i="22"/>
  <c r="F30" i="22"/>
  <c r="G30" i="22"/>
  <c r="H30" i="22"/>
  <c r="I30" i="22"/>
  <c r="J30" i="22"/>
  <c r="K30" i="22"/>
  <c r="L30" i="22"/>
  <c r="M30" i="22"/>
  <c r="N30" i="22"/>
  <c r="O30" i="22"/>
  <c r="P30" i="22"/>
  <c r="Q30" i="22"/>
  <c r="R30" i="22"/>
  <c r="C30" i="22"/>
  <c r="S30" i="22" s="1"/>
  <c r="D6" i="23" s="1"/>
  <c r="AN32" i="21"/>
  <c r="C7" i="23" s="1"/>
  <c r="D32" i="21"/>
  <c r="E32" i="21"/>
  <c r="F32" i="21"/>
  <c r="G32" i="21"/>
  <c r="H32" i="21"/>
  <c r="I32" i="21"/>
  <c r="J32" i="21"/>
  <c r="K32" i="21"/>
  <c r="L32" i="21"/>
  <c r="M32" i="21"/>
  <c r="N32" i="21"/>
  <c r="O32" i="21"/>
  <c r="P32" i="21"/>
  <c r="Q32" i="21"/>
  <c r="R32" i="21"/>
  <c r="S32" i="21"/>
  <c r="T32" i="21"/>
  <c r="U32" i="21"/>
  <c r="V32" i="21"/>
  <c r="W32" i="21"/>
  <c r="X32" i="21"/>
  <c r="Y32" i="21"/>
  <c r="Z32" i="21"/>
  <c r="AA32" i="21"/>
  <c r="AB32" i="21"/>
  <c r="AC32" i="21"/>
  <c r="AD32" i="21"/>
  <c r="AE32" i="21"/>
  <c r="AF32" i="21"/>
  <c r="AG32" i="21"/>
  <c r="AH32" i="21"/>
  <c r="AI32" i="21"/>
  <c r="AJ32" i="21"/>
  <c r="AK32" i="21"/>
  <c r="AL32" i="21"/>
  <c r="C32" i="21"/>
  <c r="AM32" i="21" s="1"/>
  <c r="C6" i="23" s="1"/>
  <c r="L30" i="19"/>
  <c r="M30" i="19"/>
  <c r="N30" i="19"/>
  <c r="O30" i="19"/>
  <c r="P30" i="19"/>
  <c r="K30" i="19"/>
  <c r="D30" i="19"/>
  <c r="E30" i="19"/>
  <c r="F30" i="19"/>
  <c r="G30" i="19"/>
  <c r="H30" i="19"/>
  <c r="C30" i="19"/>
  <c r="E30" i="18"/>
  <c r="F30" i="18"/>
  <c r="G30" i="18"/>
  <c r="H30" i="18"/>
  <c r="I30" i="18"/>
  <c r="AI30" i="18" s="1"/>
  <c r="E7" i="20" s="1"/>
  <c r="J30" i="18"/>
  <c r="K30" i="18"/>
  <c r="L30" i="18"/>
  <c r="M30" i="18"/>
  <c r="N30" i="18"/>
  <c r="O30" i="18"/>
  <c r="P30" i="18"/>
  <c r="Q30" i="18"/>
  <c r="R30" i="18"/>
  <c r="S30" i="18"/>
  <c r="T30" i="18"/>
  <c r="U30" i="18"/>
  <c r="V30" i="18"/>
  <c r="W30" i="18"/>
  <c r="X30" i="18"/>
  <c r="Y30" i="18"/>
  <c r="Z30" i="18"/>
  <c r="AA30" i="18"/>
  <c r="AB30" i="18"/>
  <c r="AC30" i="18"/>
  <c r="AD30" i="18"/>
  <c r="AE30" i="18"/>
  <c r="AF30" i="18"/>
  <c r="AG30" i="18"/>
  <c r="D30" i="18"/>
  <c r="AH30" i="18" s="1"/>
  <c r="E6" i="20" s="1"/>
  <c r="AF30" i="16"/>
  <c r="D7" i="20" s="1"/>
  <c r="D30" i="16"/>
  <c r="E30" i="16"/>
  <c r="F30" i="16"/>
  <c r="G30" i="16"/>
  <c r="H30" i="16"/>
  <c r="I30" i="16"/>
  <c r="J30" i="16"/>
  <c r="K30" i="16"/>
  <c r="L30" i="16"/>
  <c r="M30" i="16"/>
  <c r="N30" i="16"/>
  <c r="O30" i="16"/>
  <c r="AE30" i="16" s="1"/>
  <c r="D6" i="20" s="1"/>
  <c r="P30" i="16"/>
  <c r="Q30" i="16"/>
  <c r="R30" i="16"/>
  <c r="S30" i="16"/>
  <c r="T30" i="16"/>
  <c r="U30" i="16"/>
  <c r="V30" i="16"/>
  <c r="W30" i="16"/>
  <c r="X30" i="16"/>
  <c r="Y30" i="16"/>
  <c r="Z30" i="16"/>
  <c r="AA30" i="16"/>
  <c r="AB30" i="16"/>
  <c r="AC30" i="16"/>
  <c r="AD30" i="16"/>
  <c r="C30" i="16"/>
  <c r="E30" i="17"/>
  <c r="O30" i="17" s="1"/>
  <c r="C7" i="20" s="1"/>
  <c r="F30" i="17"/>
  <c r="G30" i="17"/>
  <c r="H30" i="17"/>
  <c r="I30" i="17"/>
  <c r="J30" i="17"/>
  <c r="K30" i="17"/>
  <c r="L30" i="17"/>
  <c r="M30" i="17"/>
  <c r="D30" i="17"/>
  <c r="N30" i="17" s="1"/>
  <c r="C6" i="20" s="1"/>
  <c r="D32" i="15"/>
  <c r="R32" i="15" s="1"/>
  <c r="B7" i="20" s="1"/>
  <c r="E32" i="15"/>
  <c r="F32" i="15"/>
  <c r="G32" i="15"/>
  <c r="H32" i="15"/>
  <c r="I32" i="15"/>
  <c r="J32" i="15"/>
  <c r="K32" i="15"/>
  <c r="L32" i="15"/>
  <c r="M32" i="15"/>
  <c r="N32" i="15"/>
  <c r="O32" i="15"/>
  <c r="P32" i="15"/>
  <c r="C32" i="15"/>
  <c r="Q32" i="15" s="1"/>
  <c r="B6" i="20" s="1"/>
  <c r="D30" i="13"/>
  <c r="E30" i="13"/>
  <c r="F30" i="13"/>
  <c r="G30" i="13"/>
  <c r="Q30" i="13" s="1"/>
  <c r="E6" i="14" s="1"/>
  <c r="H30" i="13"/>
  <c r="R30" i="13" s="1"/>
  <c r="E7" i="14" s="1"/>
  <c r="I30" i="13"/>
  <c r="J30" i="13"/>
  <c r="K30" i="13"/>
  <c r="L30" i="13"/>
  <c r="M30" i="13"/>
  <c r="N30" i="13"/>
  <c r="O30" i="13"/>
  <c r="P30" i="13"/>
  <c r="C30" i="13"/>
  <c r="D32" i="12"/>
  <c r="R32" i="12" s="1"/>
  <c r="D7" i="14" s="1"/>
  <c r="E32" i="12"/>
  <c r="F32" i="12"/>
  <c r="G32" i="12"/>
  <c r="H32" i="12"/>
  <c r="I32" i="12"/>
  <c r="J32" i="12"/>
  <c r="K32" i="12"/>
  <c r="L32" i="12"/>
  <c r="M32" i="12"/>
  <c r="N32" i="12"/>
  <c r="O32" i="12"/>
  <c r="P32" i="12"/>
  <c r="C32" i="12"/>
  <c r="Q32" i="12" s="1"/>
  <c r="D6" i="14" s="1"/>
  <c r="AE32" i="11"/>
  <c r="C7" i="14" s="1"/>
  <c r="E32" i="11"/>
  <c r="F32" i="11"/>
  <c r="G32" i="11"/>
  <c r="H32" i="11"/>
  <c r="I32" i="11"/>
  <c r="J32" i="11"/>
  <c r="K32" i="11"/>
  <c r="L32" i="11"/>
  <c r="M32" i="11"/>
  <c r="N32" i="11"/>
  <c r="O32" i="11"/>
  <c r="P32" i="11"/>
  <c r="AD32" i="11" s="1"/>
  <c r="C6" i="14" s="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D32" i="11"/>
  <c r="D30" i="9"/>
  <c r="AH30" i="9" s="1"/>
  <c r="D7" i="10" s="1"/>
  <c r="E30" i="9"/>
  <c r="AG30" i="9" s="1"/>
  <c r="D6" i="10" s="1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C30" i="9"/>
  <c r="D32" i="8"/>
  <c r="E32" i="8"/>
  <c r="F32" i="8"/>
  <c r="G32" i="8"/>
  <c r="AC32" i="8" s="1"/>
  <c r="C6" i="10" s="1"/>
  <c r="H32" i="8"/>
  <c r="AD32" i="8" s="1"/>
  <c r="C7" i="10" s="1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C32" i="8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C30" i="6"/>
  <c r="E31" i="2"/>
  <c r="D30" i="3"/>
  <c r="AR30" i="3" s="1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C30" i="3"/>
  <c r="AQ30" i="3" s="1"/>
  <c r="D30" i="5"/>
  <c r="AT30" i="5" s="1"/>
  <c r="E30" i="5"/>
  <c r="AS30" i="5" s="1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C30" i="5"/>
  <c r="D31" i="2"/>
  <c r="F31" i="2"/>
  <c r="G31" i="2"/>
  <c r="H31" i="2"/>
  <c r="AV31" i="2" s="1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C31" i="2"/>
  <c r="AU31" i="2" l="1"/>
  <c r="N29" i="17"/>
  <c r="AE27" i="16"/>
  <c r="AH22" i="18"/>
  <c r="I11" i="19"/>
  <c r="E6" i="23" l="1"/>
  <c r="G7" i="24" s="1"/>
  <c r="C39" i="22"/>
  <c r="C34" i="22"/>
  <c r="T29" i="22"/>
  <c r="S29" i="22"/>
  <c r="T28" i="22"/>
  <c r="S28" i="22"/>
  <c r="T27" i="22"/>
  <c r="S27" i="22"/>
  <c r="T26" i="22"/>
  <c r="S26" i="22"/>
  <c r="T25" i="22"/>
  <c r="S25" i="22"/>
  <c r="T24" i="22"/>
  <c r="S24" i="22"/>
  <c r="T23" i="22"/>
  <c r="S23" i="22"/>
  <c r="T22" i="22"/>
  <c r="S22" i="22"/>
  <c r="T21" i="22"/>
  <c r="S21" i="22"/>
  <c r="T20" i="22"/>
  <c r="S20" i="22"/>
  <c r="T19" i="22"/>
  <c r="S19" i="22"/>
  <c r="T18" i="22"/>
  <c r="S18" i="22"/>
  <c r="T17" i="22"/>
  <c r="S17" i="22"/>
  <c r="T16" i="22"/>
  <c r="S16" i="22"/>
  <c r="T15" i="22"/>
  <c r="S15" i="22"/>
  <c r="T14" i="22"/>
  <c r="S14" i="22"/>
  <c r="T13" i="22"/>
  <c r="S13" i="22"/>
  <c r="T12" i="22"/>
  <c r="S12" i="22"/>
  <c r="T11" i="22"/>
  <c r="S11" i="22"/>
  <c r="T10" i="22"/>
  <c r="S10" i="22"/>
  <c r="T9" i="22"/>
  <c r="S9" i="22"/>
  <c r="T8" i="22"/>
  <c r="S8" i="22"/>
  <c r="T7" i="22"/>
  <c r="S7" i="22"/>
  <c r="T6" i="22"/>
  <c r="D39" i="22" s="1"/>
  <c r="D40" i="22" s="1"/>
  <c r="S6" i="22"/>
  <c r="C44" i="21"/>
  <c r="C38" i="21"/>
  <c r="AN31" i="21"/>
  <c r="AM31" i="21"/>
  <c r="AN30" i="21"/>
  <c r="AM30" i="21"/>
  <c r="AN29" i="21"/>
  <c r="AM29" i="21"/>
  <c r="AN28" i="21"/>
  <c r="AM28" i="21"/>
  <c r="AN27" i="21"/>
  <c r="AM27" i="21"/>
  <c r="AN26" i="21"/>
  <c r="AM26" i="21"/>
  <c r="AN25" i="21"/>
  <c r="AM25" i="21"/>
  <c r="AN24" i="21"/>
  <c r="AM24" i="21"/>
  <c r="AN23" i="21"/>
  <c r="AM23" i="21"/>
  <c r="AN22" i="21"/>
  <c r="AM22" i="21"/>
  <c r="AN21" i="21"/>
  <c r="AM21" i="21"/>
  <c r="AN20" i="21"/>
  <c r="AM20" i="21"/>
  <c r="AN19" i="21"/>
  <c r="AM19" i="21"/>
  <c r="AN18" i="21"/>
  <c r="AM18" i="21"/>
  <c r="AN17" i="21"/>
  <c r="AM17" i="21"/>
  <c r="AN16" i="21"/>
  <c r="AM16" i="21"/>
  <c r="AN15" i="21"/>
  <c r="AM15" i="21"/>
  <c r="AN14" i="21"/>
  <c r="AM14" i="21"/>
  <c r="AN13" i="21"/>
  <c r="AM13" i="21"/>
  <c r="AN12" i="21"/>
  <c r="AM12" i="21"/>
  <c r="AN11" i="21"/>
  <c r="F44" i="21" s="1"/>
  <c r="F45" i="21" s="1"/>
  <c r="AM11" i="21"/>
  <c r="AN10" i="21"/>
  <c r="AM10" i="21"/>
  <c r="AN9" i="21"/>
  <c r="AM9" i="21"/>
  <c r="AN8" i="21"/>
  <c r="AM8" i="21"/>
  <c r="L41" i="19"/>
  <c r="C41" i="19"/>
  <c r="L35" i="19"/>
  <c r="C35" i="19"/>
  <c r="R30" i="19"/>
  <c r="G7" i="20" s="1"/>
  <c r="Q30" i="19"/>
  <c r="G6" i="20" s="1"/>
  <c r="I30" i="19"/>
  <c r="F6" i="20" s="1"/>
  <c r="R29" i="19"/>
  <c r="Q29" i="19"/>
  <c r="J29" i="19"/>
  <c r="I29" i="19"/>
  <c r="R28" i="19"/>
  <c r="Q28" i="19"/>
  <c r="J28" i="19"/>
  <c r="I28" i="19"/>
  <c r="R27" i="19"/>
  <c r="Q27" i="19"/>
  <c r="J27" i="19"/>
  <c r="I27" i="19"/>
  <c r="R26" i="19"/>
  <c r="Q26" i="19"/>
  <c r="J26" i="19"/>
  <c r="I26" i="19"/>
  <c r="R25" i="19"/>
  <c r="Q25" i="19"/>
  <c r="J25" i="19"/>
  <c r="I25" i="19"/>
  <c r="R24" i="19"/>
  <c r="Q24" i="19"/>
  <c r="J24" i="19"/>
  <c r="I24" i="19"/>
  <c r="R23" i="19"/>
  <c r="Q23" i="19"/>
  <c r="J23" i="19"/>
  <c r="I23" i="19"/>
  <c r="R22" i="19"/>
  <c r="Q22" i="19"/>
  <c r="J22" i="19"/>
  <c r="I22" i="19"/>
  <c r="R21" i="19"/>
  <c r="Q21" i="19"/>
  <c r="J21" i="19"/>
  <c r="I21" i="19"/>
  <c r="R20" i="19"/>
  <c r="Q20" i="19"/>
  <c r="J20" i="19"/>
  <c r="I20" i="19"/>
  <c r="R19" i="19"/>
  <c r="Q19" i="19"/>
  <c r="J19" i="19"/>
  <c r="I19" i="19"/>
  <c r="R18" i="19"/>
  <c r="Q18" i="19"/>
  <c r="J18" i="19"/>
  <c r="I18" i="19"/>
  <c r="R17" i="19"/>
  <c r="Q17" i="19"/>
  <c r="J17" i="19"/>
  <c r="I17" i="19"/>
  <c r="R16" i="19"/>
  <c r="Q16" i="19"/>
  <c r="J16" i="19"/>
  <c r="I16" i="19"/>
  <c r="R15" i="19"/>
  <c r="Q15" i="19"/>
  <c r="J15" i="19"/>
  <c r="I15" i="19"/>
  <c r="R14" i="19"/>
  <c r="Q14" i="19"/>
  <c r="J14" i="19"/>
  <c r="I14" i="19"/>
  <c r="R13" i="19"/>
  <c r="Q13" i="19"/>
  <c r="J13" i="19"/>
  <c r="I13" i="19"/>
  <c r="R12" i="19"/>
  <c r="Q12" i="19"/>
  <c r="J12" i="19"/>
  <c r="I12" i="19"/>
  <c r="R11" i="19"/>
  <c r="Q11" i="19"/>
  <c r="J11" i="19"/>
  <c r="R10" i="19"/>
  <c r="Q10" i="19"/>
  <c r="J10" i="19"/>
  <c r="I10" i="19"/>
  <c r="R9" i="19"/>
  <c r="Q9" i="19"/>
  <c r="J9" i="19"/>
  <c r="I9" i="19"/>
  <c r="R8" i="19"/>
  <c r="Q8" i="19"/>
  <c r="J8" i="19"/>
  <c r="I8" i="19"/>
  <c r="R7" i="19"/>
  <c r="Q7" i="19"/>
  <c r="J7" i="19"/>
  <c r="I7" i="19"/>
  <c r="R6" i="19"/>
  <c r="Q6" i="19"/>
  <c r="J6" i="19"/>
  <c r="I6" i="19"/>
  <c r="D41" i="18"/>
  <c r="D35" i="18"/>
  <c r="AI29" i="18"/>
  <c r="AH29" i="18"/>
  <c r="AI28" i="18"/>
  <c r="AH28" i="18"/>
  <c r="AI27" i="18"/>
  <c r="AH27" i="18"/>
  <c r="AI26" i="18"/>
  <c r="AH26" i="18"/>
  <c r="AI25" i="18"/>
  <c r="AH25" i="18"/>
  <c r="AI24" i="18"/>
  <c r="AH24" i="18"/>
  <c r="AI23" i="18"/>
  <c r="AH23" i="18"/>
  <c r="AI22" i="18"/>
  <c r="AI21" i="18"/>
  <c r="AH21" i="18"/>
  <c r="AI20" i="18"/>
  <c r="AH20" i="18"/>
  <c r="AI19" i="18"/>
  <c r="AH19" i="18"/>
  <c r="AI18" i="18"/>
  <c r="AH18" i="18"/>
  <c r="AI17" i="18"/>
  <c r="AH17" i="18"/>
  <c r="AI16" i="18"/>
  <c r="AH16" i="18"/>
  <c r="AI15" i="18"/>
  <c r="AH15" i="18"/>
  <c r="AI14" i="18"/>
  <c r="AH14" i="18"/>
  <c r="AI13" i="18"/>
  <c r="AH13" i="18"/>
  <c r="AI12" i="18"/>
  <c r="AH12" i="18"/>
  <c r="AI11" i="18"/>
  <c r="AH11" i="18"/>
  <c r="AI10" i="18"/>
  <c r="AH10" i="18"/>
  <c r="AI9" i="18"/>
  <c r="AH9" i="18"/>
  <c r="AI8" i="18"/>
  <c r="AH8" i="18"/>
  <c r="AI7" i="18"/>
  <c r="AH7" i="18"/>
  <c r="AI6" i="18"/>
  <c r="AH6" i="18"/>
  <c r="D41" i="17"/>
  <c r="G35" i="17"/>
  <c r="G36" i="17" s="1"/>
  <c r="D35" i="17"/>
  <c r="O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O21" i="17"/>
  <c r="N21" i="17"/>
  <c r="O20" i="17"/>
  <c r="N20" i="17"/>
  <c r="O19" i="17"/>
  <c r="N19" i="17"/>
  <c r="O18" i="17"/>
  <c r="N18" i="17"/>
  <c r="O17" i="17"/>
  <c r="N17" i="17"/>
  <c r="O16" i="17"/>
  <c r="N16" i="17"/>
  <c r="O15" i="17"/>
  <c r="N15" i="17"/>
  <c r="O14" i="17"/>
  <c r="N14" i="17"/>
  <c r="O13" i="17"/>
  <c r="N13" i="17"/>
  <c r="O12" i="17"/>
  <c r="N12" i="17"/>
  <c r="O11" i="17"/>
  <c r="N11" i="17"/>
  <c r="O10" i="17"/>
  <c r="N10" i="17"/>
  <c r="O9" i="17"/>
  <c r="N9" i="17"/>
  <c r="O8" i="17"/>
  <c r="N8" i="17"/>
  <c r="O7" i="17"/>
  <c r="N7" i="17"/>
  <c r="O6" i="17"/>
  <c r="N6" i="17"/>
  <c r="C41" i="16"/>
  <c r="C35" i="16"/>
  <c r="AF29" i="16"/>
  <c r="AE29" i="16"/>
  <c r="AF28" i="16"/>
  <c r="AE28" i="16"/>
  <c r="AF27" i="16"/>
  <c r="AF26" i="16"/>
  <c r="AE26" i="16"/>
  <c r="AF25" i="16"/>
  <c r="AE25" i="16"/>
  <c r="AF24" i="16"/>
  <c r="AE24" i="16"/>
  <c r="AF23" i="16"/>
  <c r="AE23" i="16"/>
  <c r="AF22" i="16"/>
  <c r="AE22" i="16"/>
  <c r="AF21" i="16"/>
  <c r="AE21" i="16"/>
  <c r="AF20" i="16"/>
  <c r="AE20" i="16"/>
  <c r="AF19" i="16"/>
  <c r="AE19" i="16"/>
  <c r="AF18" i="16"/>
  <c r="AE18" i="16"/>
  <c r="AF17" i="16"/>
  <c r="AE17" i="16"/>
  <c r="AF16" i="16"/>
  <c r="AE16" i="16"/>
  <c r="AF15" i="16"/>
  <c r="AE15" i="16"/>
  <c r="AF14" i="16"/>
  <c r="AE14" i="16"/>
  <c r="AF13" i="16"/>
  <c r="AE13" i="16"/>
  <c r="AF12" i="16"/>
  <c r="AE12" i="16"/>
  <c r="AF11" i="16"/>
  <c r="AE11" i="16"/>
  <c r="AF10" i="16"/>
  <c r="AE10" i="16"/>
  <c r="AF9" i="16"/>
  <c r="AE9" i="16"/>
  <c r="AF8" i="16"/>
  <c r="AE8" i="16"/>
  <c r="AF7" i="16"/>
  <c r="AE7" i="16"/>
  <c r="AF6" i="16"/>
  <c r="AE6" i="16"/>
  <c r="C44" i="15"/>
  <c r="C38" i="15"/>
  <c r="R31" i="15"/>
  <c r="Q31" i="15"/>
  <c r="R30" i="15"/>
  <c r="Q30" i="15"/>
  <c r="R29" i="15"/>
  <c r="Q29" i="15"/>
  <c r="R28" i="15"/>
  <c r="Q28" i="15"/>
  <c r="R27" i="15"/>
  <c r="Q27" i="15"/>
  <c r="R26" i="15"/>
  <c r="Q26" i="15"/>
  <c r="R25" i="15"/>
  <c r="Q25" i="15"/>
  <c r="R24" i="15"/>
  <c r="Q24" i="15"/>
  <c r="R23" i="15"/>
  <c r="Q23" i="15"/>
  <c r="R22" i="15"/>
  <c r="Q22" i="15"/>
  <c r="R21" i="15"/>
  <c r="Q21" i="15"/>
  <c r="R20" i="15"/>
  <c r="Q20" i="15"/>
  <c r="R19" i="15"/>
  <c r="Q19" i="15"/>
  <c r="R18" i="15"/>
  <c r="Q18" i="15"/>
  <c r="R17" i="15"/>
  <c r="Q17" i="15"/>
  <c r="R16" i="15"/>
  <c r="Q16" i="15"/>
  <c r="R15" i="15"/>
  <c r="Q15" i="15"/>
  <c r="R14" i="15"/>
  <c r="Q14" i="15"/>
  <c r="R13" i="15"/>
  <c r="Q13" i="15"/>
  <c r="R12" i="15"/>
  <c r="Q12" i="15"/>
  <c r="R11" i="15"/>
  <c r="Q11" i="15"/>
  <c r="R10" i="15"/>
  <c r="Q10" i="15"/>
  <c r="R9" i="15"/>
  <c r="Q9" i="15"/>
  <c r="R8" i="15"/>
  <c r="Q8" i="15"/>
  <c r="F7" i="14"/>
  <c r="E8" i="24" s="1"/>
  <c r="C41" i="13"/>
  <c r="C35" i="13"/>
  <c r="R29" i="13"/>
  <c r="Q29" i="13"/>
  <c r="R28" i="13"/>
  <c r="Q28" i="13"/>
  <c r="R27" i="13"/>
  <c r="Q27" i="13"/>
  <c r="R26" i="13"/>
  <c r="Q26" i="13"/>
  <c r="R25" i="13"/>
  <c r="Q25" i="13"/>
  <c r="R24" i="13"/>
  <c r="Q24" i="13"/>
  <c r="R23" i="13"/>
  <c r="Q23" i="13"/>
  <c r="R22" i="13"/>
  <c r="Q22" i="13"/>
  <c r="R21" i="13"/>
  <c r="Q21" i="13"/>
  <c r="R20" i="13"/>
  <c r="Q20" i="13"/>
  <c r="R19" i="13"/>
  <c r="Q19" i="13"/>
  <c r="R18" i="13"/>
  <c r="Q18" i="13"/>
  <c r="R17" i="13"/>
  <c r="Q17" i="13"/>
  <c r="R16" i="13"/>
  <c r="Q16" i="13"/>
  <c r="R15" i="13"/>
  <c r="Q15" i="13"/>
  <c r="R14" i="13"/>
  <c r="Q14" i="13"/>
  <c r="R13" i="13"/>
  <c r="Q13" i="13"/>
  <c r="R12" i="13"/>
  <c r="Q12" i="13"/>
  <c r="R11" i="13"/>
  <c r="Q11" i="13"/>
  <c r="R10" i="13"/>
  <c r="Q10" i="13"/>
  <c r="R9" i="13"/>
  <c r="Q9" i="13"/>
  <c r="R8" i="13"/>
  <c r="Q8" i="13"/>
  <c r="R7" i="13"/>
  <c r="Q7" i="13"/>
  <c r="R6" i="13"/>
  <c r="Q6" i="13"/>
  <c r="C44" i="12"/>
  <c r="C38" i="12"/>
  <c r="R31" i="12"/>
  <c r="Q31" i="12"/>
  <c r="R30" i="12"/>
  <c r="Q30" i="12"/>
  <c r="R29" i="12"/>
  <c r="Q29" i="12"/>
  <c r="R28" i="12"/>
  <c r="Q28" i="12"/>
  <c r="R27" i="12"/>
  <c r="Q27" i="12"/>
  <c r="R26" i="12"/>
  <c r="Q26" i="12"/>
  <c r="R25" i="12"/>
  <c r="Q25" i="12"/>
  <c r="R24" i="12"/>
  <c r="Q24" i="12"/>
  <c r="R23" i="12"/>
  <c r="Q23" i="12"/>
  <c r="R22" i="12"/>
  <c r="Q22" i="12"/>
  <c r="R21" i="12"/>
  <c r="Q21" i="12"/>
  <c r="R20" i="12"/>
  <c r="Q20" i="12"/>
  <c r="R19" i="12"/>
  <c r="Q19" i="12"/>
  <c r="R18" i="12"/>
  <c r="Q18" i="12"/>
  <c r="R17" i="12"/>
  <c r="Q17" i="12"/>
  <c r="R16" i="12"/>
  <c r="Q16" i="12"/>
  <c r="R15" i="12"/>
  <c r="Q15" i="12"/>
  <c r="R14" i="12"/>
  <c r="Q14" i="12"/>
  <c r="R13" i="12"/>
  <c r="Q13" i="12"/>
  <c r="R12" i="12"/>
  <c r="Q12" i="12"/>
  <c r="R11" i="12"/>
  <c r="Q11" i="12"/>
  <c r="R10" i="12"/>
  <c r="Q10" i="12"/>
  <c r="R9" i="12"/>
  <c r="Q9" i="12"/>
  <c r="R8" i="12"/>
  <c r="F44" i="12" s="1"/>
  <c r="F45" i="12" s="1"/>
  <c r="Q8" i="12"/>
  <c r="E38" i="12" s="1"/>
  <c r="E39" i="12" s="1"/>
  <c r="D44" i="11"/>
  <c r="D38" i="11"/>
  <c r="AE31" i="11"/>
  <c r="AD31" i="11"/>
  <c r="AE30" i="11"/>
  <c r="AD30" i="11"/>
  <c r="AE29" i="11"/>
  <c r="AD29" i="11"/>
  <c r="AE28" i="11"/>
  <c r="AD28" i="11"/>
  <c r="AE27" i="11"/>
  <c r="AD27" i="11"/>
  <c r="AE26" i="11"/>
  <c r="AD26" i="11"/>
  <c r="AE25" i="11"/>
  <c r="AD25" i="11"/>
  <c r="AE24" i="11"/>
  <c r="AD24" i="11"/>
  <c r="AE23" i="11"/>
  <c r="AD23" i="11"/>
  <c r="AE22" i="11"/>
  <c r="AD22" i="11"/>
  <c r="AE21" i="11"/>
  <c r="AD21" i="11"/>
  <c r="AE20" i="11"/>
  <c r="AD20" i="11"/>
  <c r="AE19" i="11"/>
  <c r="AD19" i="11"/>
  <c r="AE18" i="11"/>
  <c r="AD18" i="11"/>
  <c r="AE17" i="11"/>
  <c r="AD17" i="11"/>
  <c r="AE16" i="11"/>
  <c r="AD16" i="11"/>
  <c r="AE15" i="11"/>
  <c r="AD15" i="11"/>
  <c r="AE14" i="11"/>
  <c r="AD14" i="11"/>
  <c r="AE13" i="11"/>
  <c r="AD13" i="11"/>
  <c r="AE12" i="11"/>
  <c r="AD12" i="11"/>
  <c r="AE11" i="11"/>
  <c r="AD11" i="11"/>
  <c r="AE10" i="11"/>
  <c r="AD10" i="11"/>
  <c r="AE9" i="11"/>
  <c r="AD9" i="11"/>
  <c r="AE8" i="11"/>
  <c r="AD8" i="11"/>
  <c r="F38" i="11" s="1"/>
  <c r="F39" i="11" s="1"/>
  <c r="C41" i="9"/>
  <c r="C35" i="9"/>
  <c r="AH29" i="9"/>
  <c r="AG29" i="9"/>
  <c r="AH28" i="9"/>
  <c r="AG28" i="9"/>
  <c r="AH27" i="9"/>
  <c r="AG27" i="9"/>
  <c r="AH26" i="9"/>
  <c r="AG26" i="9"/>
  <c r="AH25" i="9"/>
  <c r="AG25" i="9"/>
  <c r="AH24" i="9"/>
  <c r="AG24" i="9"/>
  <c r="AH23" i="9"/>
  <c r="AG23" i="9"/>
  <c r="AH22" i="9"/>
  <c r="AG22" i="9"/>
  <c r="AH21" i="9"/>
  <c r="AG21" i="9"/>
  <c r="AH20" i="9"/>
  <c r="AG20" i="9"/>
  <c r="AH19" i="9"/>
  <c r="AG19" i="9"/>
  <c r="AH18" i="9"/>
  <c r="AG18" i="9"/>
  <c r="AH17" i="9"/>
  <c r="AG17" i="9"/>
  <c r="AH16" i="9"/>
  <c r="AG16" i="9"/>
  <c r="AH15" i="9"/>
  <c r="AG15" i="9"/>
  <c r="AH14" i="9"/>
  <c r="AG14" i="9"/>
  <c r="AH13" i="9"/>
  <c r="AG13" i="9"/>
  <c r="AH12" i="9"/>
  <c r="AG12" i="9"/>
  <c r="AH11" i="9"/>
  <c r="AG11" i="9"/>
  <c r="AH10" i="9"/>
  <c r="AG10" i="9"/>
  <c r="AH9" i="9"/>
  <c r="D41" i="9" s="1"/>
  <c r="D42" i="9" s="1"/>
  <c r="AG9" i="9"/>
  <c r="AH8" i="9"/>
  <c r="AG8" i="9"/>
  <c r="AH7" i="9"/>
  <c r="AG7" i="9"/>
  <c r="AH6" i="9"/>
  <c r="AG6" i="9"/>
  <c r="C44" i="8"/>
  <c r="C38" i="8"/>
  <c r="AD31" i="8"/>
  <c r="AC31" i="8"/>
  <c r="AD30" i="8"/>
  <c r="AC30" i="8"/>
  <c r="AD29" i="8"/>
  <c r="AC29" i="8"/>
  <c r="AD28" i="8"/>
  <c r="AC28" i="8"/>
  <c r="AD27" i="8"/>
  <c r="AC27" i="8"/>
  <c r="AD26" i="8"/>
  <c r="AC26" i="8"/>
  <c r="AD25" i="8"/>
  <c r="AC25" i="8"/>
  <c r="AD24" i="8"/>
  <c r="AC24" i="8"/>
  <c r="AD23" i="8"/>
  <c r="AC23" i="8"/>
  <c r="AD22" i="8"/>
  <c r="AC22" i="8"/>
  <c r="AD21" i="8"/>
  <c r="AC21" i="8"/>
  <c r="AD20" i="8"/>
  <c r="AC20" i="8"/>
  <c r="AD19" i="8"/>
  <c r="AC19" i="8"/>
  <c r="AD18" i="8"/>
  <c r="AC18" i="8"/>
  <c r="AD17" i="8"/>
  <c r="AC17" i="8"/>
  <c r="AD16" i="8"/>
  <c r="AC16" i="8"/>
  <c r="AD15" i="8"/>
  <c r="AC15" i="8"/>
  <c r="AD14" i="8"/>
  <c r="AC14" i="8"/>
  <c r="AD13" i="8"/>
  <c r="AC13" i="8"/>
  <c r="AD12" i="8"/>
  <c r="AC12" i="8"/>
  <c r="AD11" i="8"/>
  <c r="AC11" i="8"/>
  <c r="AD10" i="8"/>
  <c r="AC10" i="8"/>
  <c r="AD9" i="8"/>
  <c r="AC9" i="8"/>
  <c r="AD8" i="8"/>
  <c r="AC8" i="8"/>
  <c r="C41" i="6"/>
  <c r="C35" i="6"/>
  <c r="AH29" i="6"/>
  <c r="AG29" i="6"/>
  <c r="AH28" i="6"/>
  <c r="AG28" i="6"/>
  <c r="AH27" i="6"/>
  <c r="AG27" i="6"/>
  <c r="AH26" i="6"/>
  <c r="AG26" i="6"/>
  <c r="AH25" i="6"/>
  <c r="AG25" i="6"/>
  <c r="AH24" i="6"/>
  <c r="AG24" i="6"/>
  <c r="AH23" i="6"/>
  <c r="AG23" i="6"/>
  <c r="AH22" i="6"/>
  <c r="AG22" i="6"/>
  <c r="AH21" i="6"/>
  <c r="AG21" i="6"/>
  <c r="AH20" i="6"/>
  <c r="AG20" i="6"/>
  <c r="AH19" i="6"/>
  <c r="AG19" i="6"/>
  <c r="AH18" i="6"/>
  <c r="AG18" i="6"/>
  <c r="AH17" i="6"/>
  <c r="AG17" i="6"/>
  <c r="AH16" i="6"/>
  <c r="AG16" i="6"/>
  <c r="AH15" i="6"/>
  <c r="AG15" i="6"/>
  <c r="AH14" i="6"/>
  <c r="AG14" i="6"/>
  <c r="AH13" i="6"/>
  <c r="AG13" i="6"/>
  <c r="AH12" i="6"/>
  <c r="AG12" i="6"/>
  <c r="AH11" i="6"/>
  <c r="AG11" i="6"/>
  <c r="AH10" i="6"/>
  <c r="AG10" i="6"/>
  <c r="AH9" i="6"/>
  <c r="AG9" i="6"/>
  <c r="AH8" i="6"/>
  <c r="AG8" i="6"/>
  <c r="AH7" i="6"/>
  <c r="AG7" i="6"/>
  <c r="AH6" i="6"/>
  <c r="AG6" i="6"/>
  <c r="C41" i="3"/>
  <c r="F35" i="3"/>
  <c r="F36" i="3" s="1"/>
  <c r="C35" i="3"/>
  <c r="AR29" i="3"/>
  <c r="AQ29" i="3"/>
  <c r="AR28" i="3"/>
  <c r="AQ28" i="3"/>
  <c r="AR27" i="3"/>
  <c r="AQ27" i="3"/>
  <c r="AR26" i="3"/>
  <c r="AQ26" i="3"/>
  <c r="AR25" i="3"/>
  <c r="AQ25" i="3"/>
  <c r="AR24" i="3"/>
  <c r="AQ24" i="3"/>
  <c r="AR23" i="3"/>
  <c r="AQ23" i="3"/>
  <c r="AR22" i="3"/>
  <c r="AQ22" i="3"/>
  <c r="AR21" i="3"/>
  <c r="AQ21" i="3"/>
  <c r="AR20" i="3"/>
  <c r="AQ20" i="3"/>
  <c r="AR19" i="3"/>
  <c r="AQ19" i="3"/>
  <c r="AR18" i="3"/>
  <c r="AQ18" i="3"/>
  <c r="AR17" i="3"/>
  <c r="AQ17" i="3"/>
  <c r="AR16" i="3"/>
  <c r="AQ16" i="3"/>
  <c r="AR15" i="3"/>
  <c r="AQ15" i="3"/>
  <c r="AR14" i="3"/>
  <c r="AQ14" i="3"/>
  <c r="AR13" i="3"/>
  <c r="AQ13" i="3"/>
  <c r="AR12" i="3"/>
  <c r="AQ12" i="3"/>
  <c r="AR11" i="3"/>
  <c r="AQ11" i="3"/>
  <c r="AR10" i="3"/>
  <c r="AQ10" i="3"/>
  <c r="AR9" i="3"/>
  <c r="AQ9" i="3"/>
  <c r="AR8" i="3"/>
  <c r="AQ8" i="3"/>
  <c r="AR7" i="3"/>
  <c r="AQ7" i="3"/>
  <c r="AR6" i="3"/>
  <c r="AQ6" i="3"/>
  <c r="E35" i="3" s="1"/>
  <c r="E36" i="3" s="1"/>
  <c r="C41" i="5"/>
  <c r="C35" i="5"/>
  <c r="C7" i="7"/>
  <c r="C6" i="7"/>
  <c r="AT29" i="5"/>
  <c r="AS29" i="5"/>
  <c r="AT28" i="5"/>
  <c r="AS28" i="5"/>
  <c r="AT27" i="5"/>
  <c r="AS27" i="5"/>
  <c r="AT26" i="5"/>
  <c r="AS26" i="5"/>
  <c r="AT25" i="5"/>
  <c r="AS25" i="5"/>
  <c r="AT24" i="5"/>
  <c r="AS24" i="5"/>
  <c r="AT23" i="5"/>
  <c r="AS23" i="5"/>
  <c r="AT22" i="5"/>
  <c r="AS22" i="5"/>
  <c r="AT21" i="5"/>
  <c r="AS21" i="5"/>
  <c r="AT20" i="5"/>
  <c r="AS20" i="5"/>
  <c r="AT19" i="5"/>
  <c r="AS19" i="5"/>
  <c r="AT18" i="5"/>
  <c r="AS18" i="5"/>
  <c r="AT17" i="5"/>
  <c r="AS17" i="5"/>
  <c r="AT16" i="5"/>
  <c r="AS16" i="5"/>
  <c r="AT15" i="5"/>
  <c r="AS15" i="5"/>
  <c r="AT14" i="5"/>
  <c r="AS14" i="5"/>
  <c r="AT13" i="5"/>
  <c r="AS13" i="5"/>
  <c r="AT12" i="5"/>
  <c r="AS12" i="5"/>
  <c r="AT11" i="5"/>
  <c r="AS11" i="5"/>
  <c r="AT10" i="5"/>
  <c r="AS10" i="5"/>
  <c r="AT9" i="5"/>
  <c r="F41" i="5" s="1"/>
  <c r="F42" i="5" s="1"/>
  <c r="AS9" i="5"/>
  <c r="AT8" i="5"/>
  <c r="AS8" i="5"/>
  <c r="AT7" i="5"/>
  <c r="AS7" i="5"/>
  <c r="AT6" i="5"/>
  <c r="AS6" i="5"/>
  <c r="C43" i="2"/>
  <c r="C37" i="2"/>
  <c r="AV30" i="2"/>
  <c r="AU30" i="2"/>
  <c r="AV29" i="2"/>
  <c r="AU29" i="2"/>
  <c r="AV28" i="2"/>
  <c r="AU28" i="2"/>
  <c r="AV27" i="2"/>
  <c r="AU27" i="2"/>
  <c r="AV26" i="2"/>
  <c r="AU26" i="2"/>
  <c r="AV25" i="2"/>
  <c r="AU25" i="2"/>
  <c r="AV24" i="2"/>
  <c r="AU24" i="2"/>
  <c r="AV23" i="2"/>
  <c r="AU23" i="2"/>
  <c r="AV22" i="2"/>
  <c r="AU22" i="2"/>
  <c r="AV21" i="2"/>
  <c r="AU21" i="2"/>
  <c r="AV20" i="2"/>
  <c r="AU20" i="2"/>
  <c r="AV19" i="2"/>
  <c r="AU19" i="2"/>
  <c r="AV18" i="2"/>
  <c r="AU18" i="2"/>
  <c r="AV17" i="2"/>
  <c r="AU17" i="2"/>
  <c r="AV16" i="2"/>
  <c r="AU16" i="2"/>
  <c r="AV15" i="2"/>
  <c r="AU15" i="2"/>
  <c r="AV14" i="2"/>
  <c r="AU14" i="2"/>
  <c r="AV13" i="2"/>
  <c r="AU13" i="2"/>
  <c r="AV12" i="2"/>
  <c r="AU12" i="2"/>
  <c r="AV11" i="2"/>
  <c r="AU11" i="2"/>
  <c r="AV10" i="2"/>
  <c r="AU10" i="2"/>
  <c r="AV9" i="2"/>
  <c r="AU9" i="2"/>
  <c r="AV8" i="2"/>
  <c r="AU8" i="2"/>
  <c r="AV7" i="2"/>
  <c r="AU7" i="2"/>
  <c r="F41" i="13" l="1"/>
  <c r="F42" i="13" s="1"/>
  <c r="E35" i="19"/>
  <c r="E36" i="19" s="1"/>
  <c r="E41" i="19"/>
  <c r="E42" i="19" s="1"/>
  <c r="F44" i="15"/>
  <c r="F45" i="15" s="1"/>
  <c r="O35" i="19"/>
  <c r="O36" i="19" s="1"/>
  <c r="F38" i="21"/>
  <c r="F39" i="21" s="1"/>
  <c r="F35" i="16"/>
  <c r="F36" i="16" s="1"/>
  <c r="E35" i="18"/>
  <c r="E36" i="18" s="1"/>
  <c r="F41" i="18"/>
  <c r="F42" i="18" s="1"/>
  <c r="E41" i="16"/>
  <c r="E42" i="16" s="1"/>
  <c r="E35" i="17"/>
  <c r="E36" i="17" s="1"/>
  <c r="F35" i="17"/>
  <c r="F36" i="17" s="1"/>
  <c r="E38" i="15"/>
  <c r="E39" i="15" s="1"/>
  <c r="G44" i="11"/>
  <c r="G45" i="11" s="1"/>
  <c r="E34" i="22"/>
  <c r="E35" i="22" s="1"/>
  <c r="D35" i="13"/>
  <c r="D36" i="13" s="1"/>
  <c r="D44" i="8"/>
  <c r="D45" i="8" s="1"/>
  <c r="G38" i="11"/>
  <c r="G39" i="11" s="1"/>
  <c r="F35" i="13"/>
  <c r="F36" i="13" s="1"/>
  <c r="E38" i="11"/>
  <c r="E39" i="11" s="1"/>
  <c r="D41" i="13"/>
  <c r="D42" i="13" s="1"/>
  <c r="G41" i="17"/>
  <c r="G42" i="17" s="1"/>
  <c r="E43" i="2"/>
  <c r="E44" i="2" s="1"/>
  <c r="F41" i="9"/>
  <c r="F42" i="9" s="1"/>
  <c r="F41" i="17"/>
  <c r="F42" i="17" s="1"/>
  <c r="G35" i="18"/>
  <c r="G36" i="18" s="1"/>
  <c r="H6" i="20"/>
  <c r="F39" i="22"/>
  <c r="F40" i="22" s="1"/>
  <c r="N41" i="19"/>
  <c r="N42" i="19" s="1"/>
  <c r="D44" i="12"/>
  <c r="D45" i="12" s="1"/>
  <c r="E7" i="23"/>
  <c r="G8" i="24" s="1"/>
  <c r="O41" i="19"/>
  <c r="O42" i="19" s="1"/>
  <c r="J30" i="19"/>
  <c r="F7" i="20" s="1"/>
  <c r="H7" i="20" s="1"/>
  <c r="F7" i="24"/>
  <c r="F6" i="14"/>
  <c r="E7" i="24" s="1"/>
  <c r="F8" i="24"/>
  <c r="M41" i="19"/>
  <c r="M42" i="19" s="1"/>
  <c r="F35" i="18"/>
  <c r="F36" i="18" s="1"/>
  <c r="E39" i="22"/>
  <c r="E40" i="22" s="1"/>
  <c r="AH30" i="6"/>
  <c r="E7" i="7" s="1"/>
  <c r="D44" i="21"/>
  <c r="D45" i="21" s="1"/>
  <c r="M35" i="19"/>
  <c r="M36" i="19" s="1"/>
  <c r="E44" i="21"/>
  <c r="E45" i="21" s="1"/>
  <c r="N35" i="19"/>
  <c r="N36" i="19" s="1"/>
  <c r="F34" i="22"/>
  <c r="F35" i="22" s="1"/>
  <c r="D38" i="21"/>
  <c r="D39" i="21" s="1"/>
  <c r="AG30" i="6"/>
  <c r="E6" i="7" s="1"/>
  <c r="F35" i="19"/>
  <c r="F36" i="19" s="1"/>
  <c r="G41" i="18"/>
  <c r="G42" i="18" s="1"/>
  <c r="F41" i="19"/>
  <c r="F42" i="19" s="1"/>
  <c r="D34" i="22"/>
  <c r="D35" i="22" s="1"/>
  <c r="E38" i="21"/>
  <c r="E39" i="21" s="1"/>
  <c r="D35" i="19"/>
  <c r="D36" i="19" s="1"/>
  <c r="E41" i="18"/>
  <c r="E42" i="18" s="1"/>
  <c r="D41" i="19"/>
  <c r="D42" i="19" s="1"/>
  <c r="E35" i="13"/>
  <c r="E36" i="13" s="1"/>
  <c r="D41" i="16"/>
  <c r="D42" i="16" s="1"/>
  <c r="E41" i="17"/>
  <c r="E42" i="17" s="1"/>
  <c r="F38" i="12"/>
  <c r="F39" i="12" s="1"/>
  <c r="E41" i="13"/>
  <c r="E42" i="13" s="1"/>
  <c r="D38" i="12"/>
  <c r="D39" i="12" s="1"/>
  <c r="F41" i="16"/>
  <c r="F42" i="16" s="1"/>
  <c r="D44" i="15"/>
  <c r="D45" i="15" s="1"/>
  <c r="F38" i="15"/>
  <c r="F39" i="15" s="1"/>
  <c r="E44" i="15"/>
  <c r="E45" i="15" s="1"/>
  <c r="D35" i="16"/>
  <c r="D36" i="16" s="1"/>
  <c r="E44" i="12"/>
  <c r="E45" i="12" s="1"/>
  <c r="E35" i="16"/>
  <c r="E36" i="16" s="1"/>
  <c r="D38" i="15"/>
  <c r="D39" i="15" s="1"/>
  <c r="E44" i="11"/>
  <c r="E45" i="11" s="1"/>
  <c r="F44" i="11"/>
  <c r="F45" i="11" s="1"/>
  <c r="B6" i="7"/>
  <c r="D37" i="2"/>
  <c r="D38" i="2" s="1"/>
  <c r="F35" i="5"/>
  <c r="F36" i="5" s="1"/>
  <c r="E35" i="5"/>
  <c r="E36" i="5" s="1"/>
  <c r="D35" i="5"/>
  <c r="D36" i="5" s="1"/>
  <c r="F35" i="6"/>
  <c r="F36" i="6" s="1"/>
  <c r="E35" i="6"/>
  <c r="E36" i="6" s="1"/>
  <c r="D35" i="6"/>
  <c r="D36" i="6" s="1"/>
  <c r="E6" i="10"/>
  <c r="D7" i="24" s="1"/>
  <c r="D43" i="2"/>
  <c r="D44" i="2" s="1"/>
  <c r="E41" i="6"/>
  <c r="E42" i="6" s="1"/>
  <c r="D41" i="6"/>
  <c r="D42" i="6" s="1"/>
  <c r="F41" i="6"/>
  <c r="F42" i="6" s="1"/>
  <c r="F35" i="9"/>
  <c r="F36" i="9" s="1"/>
  <c r="D35" i="9"/>
  <c r="D36" i="9" s="1"/>
  <c r="E35" i="9"/>
  <c r="E36" i="9" s="1"/>
  <c r="F37" i="2"/>
  <c r="F38" i="2" s="1"/>
  <c r="D35" i="3"/>
  <c r="D36" i="3" s="1"/>
  <c r="D6" i="7"/>
  <c r="F38" i="8"/>
  <c r="F39" i="8" s="1"/>
  <c r="F43" i="2"/>
  <c r="F44" i="2" s="1"/>
  <c r="B7" i="7"/>
  <c r="E41" i="5"/>
  <c r="E42" i="5" s="1"/>
  <c r="D41" i="3"/>
  <c r="D42" i="3" s="1"/>
  <c r="D7" i="7"/>
  <c r="E44" i="8"/>
  <c r="E45" i="8" s="1"/>
  <c r="F44" i="8"/>
  <c r="F45" i="8" s="1"/>
  <c r="D38" i="8"/>
  <c r="D39" i="8" s="1"/>
  <c r="F41" i="3"/>
  <c r="F42" i="3" s="1"/>
  <c r="E38" i="8"/>
  <c r="E39" i="8" s="1"/>
  <c r="E41" i="9"/>
  <c r="E42" i="9" s="1"/>
  <c r="E37" i="2"/>
  <c r="E38" i="2" s="1"/>
  <c r="E41" i="3"/>
  <c r="E42" i="3" s="1"/>
  <c r="D41" i="5"/>
  <c r="D42" i="5" s="1"/>
  <c r="F6" i="7" l="1"/>
  <c r="F7" i="7"/>
  <c r="C8" i="24" s="1"/>
  <c r="E7" i="10"/>
  <c r="D8" i="24" s="1"/>
  <c r="C7" i="24" l="1"/>
  <c r="H7" i="24" s="1"/>
  <c r="H8" i="24"/>
</calcChain>
</file>

<file path=xl/sharedStrings.xml><?xml version="1.0" encoding="utf-8"?>
<sst xmlns="http://schemas.openxmlformats.org/spreadsheetml/2006/main" count="1272" uniqueCount="426">
  <si>
    <t>Муниципальное автономное дошкольное образовательное учреждение</t>
  </si>
  <si>
    <t>детский сад комбинированного вида №24 "Березка" г. Белебея</t>
  </si>
  <si>
    <t>муниципального района Белебеевский район Республики Башкортостан</t>
  </si>
  <si>
    <t>Диагностика индивидуального развития детей 5-6 лет с ТНР</t>
  </si>
  <si>
    <t>20__-20___ учебный год</t>
  </si>
  <si>
    <t>программой дошкольного образования</t>
  </si>
  <si>
    <t>Приказ Министерства просвещения РФ от 24.11.2022г.</t>
  </si>
  <si>
    <t>Педагоги:</t>
  </si>
  <si>
    <t>Воспитатель:</t>
  </si>
  <si>
    <t>Учитель-логопед:</t>
  </si>
  <si>
    <t>Образовательная область «Речевое развитие»</t>
  </si>
  <si>
    <t>НАПРАВЛЕНИЕ I. ФОРМИРОВАНИЕ СЛОВАРЯ</t>
  </si>
  <si>
    <t>№п/п</t>
  </si>
  <si>
    <t>ФИ ребенка</t>
  </si>
  <si>
    <t>Правильно произносит сущ-ые по всем изучаемым темам</t>
  </si>
  <si>
    <t>Понимает значение и действия, выраженные</t>
  </si>
  <si>
    <t>Понимает и использует прилагательные</t>
  </si>
  <si>
    <t>Понимает и использует в речи обобщающие слова</t>
  </si>
  <si>
    <t>Понимает и использует в речи</t>
  </si>
  <si>
    <t xml:space="preserve">среднее значение </t>
  </si>
  <si>
    <t>приставочными глаголами</t>
  </si>
  <si>
    <t>личными глаголами</t>
  </si>
  <si>
    <t>возвратными глаголами</t>
  </si>
  <si>
    <t>притяжательные</t>
  </si>
  <si>
    <t>относительные</t>
  </si>
  <si>
    <t>с уменьшительно-ласкат. суффиксами</t>
  </si>
  <si>
    <t>транспорт</t>
  </si>
  <si>
    <t xml:space="preserve">посуда </t>
  </si>
  <si>
    <t>одежда</t>
  </si>
  <si>
    <t xml:space="preserve">овощи </t>
  </si>
  <si>
    <t>фрукты</t>
  </si>
  <si>
    <t>ягоды</t>
  </si>
  <si>
    <t>мебель</t>
  </si>
  <si>
    <t>дикие животные</t>
  </si>
  <si>
    <t>домашние животные</t>
  </si>
  <si>
    <t>сининимы</t>
  </si>
  <si>
    <t>антиномы</t>
  </si>
  <si>
    <t>простые предлоги</t>
  </si>
  <si>
    <t>местоимения</t>
  </si>
  <si>
    <t>наречия</t>
  </si>
  <si>
    <t>числительные</t>
  </si>
  <si>
    <t>н.г.</t>
  </si>
  <si>
    <t>к.г.</t>
  </si>
  <si>
    <t>Иванов</t>
  </si>
  <si>
    <t>Петров</t>
  </si>
  <si>
    <t>Сидоров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</si>
  <si>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</si>
  <si>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</si>
  <si>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</si>
  <si>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</si>
  <si>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</si>
  <si>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</si>
  <si>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</si>
  <si>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</si>
  <si>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</si>
  <si>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Умеет передавать голосом интонацию, изменять темп речи в организованной и свободной деятельности</t>
  </si>
  <si>
    <t>Может воспроизводить цепочки слогов</t>
  </si>
  <si>
    <t>умеет различать на слух длинные и короткие слова</t>
  </si>
  <si>
    <t>может определить кол-во слогов в словах из одного-трех слогов</t>
  </si>
  <si>
    <t>может синтезировать слово из одного-трех слогов</t>
  </si>
  <si>
    <t>может синтезировать слово из двух-трех слогов</t>
  </si>
  <si>
    <t>может подобрать слова на заданный гласный или согласный звук</t>
  </si>
  <si>
    <t>Может определить на слух</t>
  </si>
  <si>
    <t>Может определить на слух и назвать</t>
  </si>
  <si>
    <t>Определяет в "зашумленных" условиях изученные буквы</t>
  </si>
  <si>
    <t>Проводит анализ слов различной звуковой структуры</t>
  </si>
  <si>
    <t>Выделяет словесное ударение и определяет его место в слове</t>
  </si>
  <si>
    <t>со сменой ударения и интонации</t>
  </si>
  <si>
    <t>с разными согласными и одинаковыми гласными</t>
  </si>
  <si>
    <t>со стечением согласных</t>
  </si>
  <si>
    <t>гласный звук в начале слова</t>
  </si>
  <si>
    <t>согласный звук в начале слова</t>
  </si>
  <si>
    <t>согласный звук в конце слова</t>
  </si>
  <si>
    <t>гласный звук (ударный, безударный)</t>
  </si>
  <si>
    <t>согласный звук</t>
  </si>
  <si>
    <t>согласный твердый звук</t>
  </si>
  <si>
    <t>согласный мягкий звук</t>
  </si>
  <si>
    <t>согласный звонкий звук</t>
  </si>
  <si>
    <t>согласный глухой звук</t>
  </si>
  <si>
    <t>Образует и использует в речи существительные</t>
  </si>
  <si>
    <t>Образует и использует в речи глаголы</t>
  </si>
  <si>
    <t>Образует и использует в речи прилагательные</t>
  </si>
  <si>
    <t>Согласует прилагатель­ные и числительные с существительными</t>
  </si>
  <si>
    <t>Умеет слставлять простые предложения</t>
  </si>
  <si>
    <t>Умееет распространять простые предложения однородными членами</t>
  </si>
  <si>
    <t>Умеет составлять сложносочиненные и сложноподчиненные предложения</t>
  </si>
  <si>
    <t>Умеет считать слова в простом предложении из двух-трех слов - (без предлога)</t>
  </si>
  <si>
    <t>Может сказать но заданию педагога слово, предложение</t>
  </si>
  <si>
    <t>в единственном и множественном числе в Именительном падеже</t>
  </si>
  <si>
    <t>в косвенных падежах без предлога и с простыми предлогами</t>
  </si>
  <si>
    <t>с суффиксами -онок, -енок, -ат-, -ят-</t>
  </si>
  <si>
    <t>Настоящего времени</t>
  </si>
  <si>
    <t>Мужского и женского рода в прошедшем времени</t>
  </si>
  <si>
    <t>С уменьшительно-ласкат. суффиксами</t>
  </si>
  <si>
    <t>в роде</t>
  </si>
  <si>
    <t>числе</t>
  </si>
  <si>
    <t>падеже</t>
  </si>
  <si>
    <t>по вопросам</t>
  </si>
  <si>
    <t>по картинкам</t>
  </si>
  <si>
    <t>по демонстрации действий</t>
  </si>
  <si>
    <t>с противительными союзами</t>
  </si>
  <si>
    <t>НАПРАВЛЕНИЕ 4. СВЯЗНАЯ РЕЧЬ. ИНТЕРЕС К ХУДОЖЕСТВЕННОЙ ЛИТЕРАТУРЕ</t>
  </si>
  <si>
    <t>Может составлять по образцу расссказы</t>
  </si>
  <si>
    <t>Может составлять по плану (мнемотаблице/коллективному плану) рассказы</t>
  </si>
  <si>
    <t>Может пересказывать знакомую сказку или короткий рассказ</t>
  </si>
  <si>
    <t>Вступает в диалог и продуктивно его поддерживает</t>
  </si>
  <si>
    <t>Слушает произведение до конца, правильно отвечает на вопросы, подбирает иллюстрации к содержанию текста</t>
  </si>
  <si>
    <t>Может определить жанр литературного произведения (сказка, рассказ, стихотворение)</t>
  </si>
  <si>
    <t>Правильно отвечает на вопросы по прочитанному/ прослушанному тексту, даёт характеристику героев</t>
  </si>
  <si>
    <t>Умеет пересказывать знакомые тексты со зрительной опорой</t>
  </si>
  <si>
    <t>Выразительно рассказывает стихи</t>
  </si>
  <si>
    <t>описания</t>
  </si>
  <si>
    <t>по сюжетной картине</t>
  </si>
  <si>
    <t>по серии сюжетных картинок</t>
  </si>
  <si>
    <t>слушает собеседника до конца</t>
  </si>
  <si>
    <t>задает вопросы по теме диалога</t>
  </si>
  <si>
    <t>отвечает на вопрсы полно или кратко в зависимости от контекста</t>
  </si>
  <si>
    <t>Обобщение результатов педагогической диагностики по направлениям                                               ОО «Речевое развитие»</t>
  </si>
  <si>
    <t>Формирование словаря</t>
  </si>
  <si>
    <t xml:space="preserve">Звуковая культура речи. Обучение грамоте </t>
  </si>
  <si>
    <t>Грамматический строй речи</t>
  </si>
  <si>
    <t>Связная речь. Интерес к художественной литературе</t>
  </si>
  <si>
    <t>Средний уровень речевого развития</t>
  </si>
  <si>
    <t>начало</t>
  </si>
  <si>
    <t>конец</t>
  </si>
  <si>
    <t>ВЫВОДЫ:</t>
  </si>
  <si>
    <t>Начало учебного года:</t>
  </si>
  <si>
    <t>Конец учебного года:</t>
  </si>
  <si>
    <t>Образовательная область «Познавательное развитие»</t>
  </si>
  <si>
    <t>НАПРАВЛЕНИЕ 1. СЕНСОРНЫЕ ЭТАЛОНЫ И ПОЗНАВАТЕЛЬНЫЕ ДЕЙСТВИЯ. ОКРУЖАЮЩИЙ МИР. ПРИРОДА.</t>
  </si>
  <si>
    <t>Называет основные цвета</t>
  </si>
  <si>
    <t>Называет оттенки цветов</t>
  </si>
  <si>
    <t>Может самостоятельно характеризовать свойства и качества предметов, определять цвет, величину, форму, назначение, детали и части предмета</t>
  </si>
  <si>
    <t>Может объяснить назначение бытовой техники</t>
  </si>
  <si>
    <t>Имеет элементарное представление об армии и профессиях военных</t>
  </si>
  <si>
    <t>Может определить профессии (5-7) подобрать к ним атрибуты</t>
  </si>
  <si>
    <r>
      <rPr>
        <sz val="12"/>
        <color theme="1"/>
        <rFont val="Times New Roman"/>
        <family val="1"/>
        <charset val="204"/>
      </rPr>
      <t xml:space="preserve">Узнает и называет некоторые материалы </t>
    </r>
    <r>
      <rPr>
        <i/>
        <sz val="12"/>
        <color theme="1"/>
        <rFont val="Times New Roman"/>
        <family val="1"/>
        <charset val="204"/>
      </rPr>
      <t>(бумага, дерево, металл, пластмасса)</t>
    </r>
  </si>
  <si>
    <t>Называет времена года в правильной последовательности</t>
  </si>
  <si>
    <t>Правильно определяет принадлежность явлений природы по сезонам</t>
  </si>
  <si>
    <t>Знает н соблюдает некоторые правила поведения в природе</t>
  </si>
  <si>
    <t>Имеет элементарное представление о космосе, планетах</t>
  </si>
  <si>
    <t>Правильно определяет последовательность частей суток, правильно их называет</t>
  </si>
  <si>
    <t>Имеет представление о днях недели и называет их</t>
  </si>
  <si>
    <t>я</t>
  </si>
  <si>
    <t>НАПРАВЛЕНИЕ 2. МАТЕМАТИЧЕСКИЕ ПРЕДСТАВЛЕНИЯ</t>
  </si>
  <si>
    <t>Владеет навыком счета в прямом порядке до 10</t>
  </si>
  <si>
    <t>считывает предметы из большего количества в пределах 10</t>
  </si>
  <si>
    <r>
      <rPr>
        <sz val="12"/>
        <color theme="1"/>
        <rFont val="Times New Roman"/>
        <family val="1"/>
        <charset val="204"/>
      </rPr>
      <t xml:space="preserve">Правильно отвечает на вопросы: </t>
    </r>
    <r>
      <rPr>
        <i/>
        <sz val="12"/>
        <color theme="1"/>
        <rFont val="Times New Roman"/>
        <family val="1"/>
        <charset val="204"/>
      </rPr>
      <t>Сколько всего? Который по счету?</t>
    </r>
  </si>
  <si>
    <r>
      <rPr>
        <sz val="12"/>
        <color theme="1"/>
        <rFont val="Times New Roman"/>
        <family val="1"/>
        <charset val="204"/>
      </rPr>
      <t xml:space="preserve">Умеет сравнивать рядом стоящие числа </t>
    </r>
    <r>
      <rPr>
        <i/>
        <sz val="12"/>
        <color theme="1"/>
        <rFont val="Times New Roman"/>
        <family val="1"/>
        <charset val="204"/>
      </rPr>
      <t>(со зрительной опорой)</t>
    </r>
  </si>
  <si>
    <t>Может сравнивать множества      и уравнивать их разными способами</t>
  </si>
  <si>
    <t>Умеет составлять числа из единиц в пределах 5</t>
  </si>
  <si>
    <t>Называет части, умеет сравнивать целое и часть</t>
  </si>
  <si>
    <t>Понимает, что результат счета не зависит от расположения предметов и направления счета</t>
  </si>
  <si>
    <r>
      <rPr>
        <sz val="10"/>
        <color theme="1"/>
        <rFont val="Times New Roman"/>
        <family val="1"/>
        <charset val="204"/>
      </rPr>
      <t xml:space="preserve">Узнает и различает плоские и объем­ные геометрические фигуры </t>
    </r>
    <r>
      <rPr>
        <i/>
        <sz val="10"/>
        <color theme="1"/>
        <rFont val="Times New Roman"/>
        <family val="1"/>
        <charset val="204"/>
      </rPr>
      <t>(круг, овал, квадрат, прямоугольник, треугольник, шар, куб, цилиндр)</t>
    </r>
  </si>
  <si>
    <t>Правильно собирает разрезные картинки (из 4 X частей, все виды разрезов)</t>
  </si>
  <si>
    <t>Умеет ориентироваться на плане, схеме группы, определяет и называвает положенне предмета относительно другого (левее, правее, сзади и т. д.)</t>
  </si>
  <si>
    <t>Умеет сравнивать предметы с помощбю условной меры по длине, шири­не, высоте</t>
  </si>
  <si>
    <t>Умеет пользоваться сравнительными прилагательными (выше, ниже, шире, уже, длиннее, короче)</t>
  </si>
  <si>
    <t>Группирует предметы по двум-трем признакам (цвету, форме, размеру, материалу)</t>
  </si>
  <si>
    <t>количественного счета</t>
  </si>
  <si>
    <t>порядкового счета</t>
  </si>
  <si>
    <t>Обобщение результатов педагогической диагностики по направлениям</t>
  </si>
  <si>
    <t>ОО «Познавательное развитие»</t>
  </si>
  <si>
    <t>Сенсорные эталоны и познавательные действия. Окружающий мир. Природа.</t>
  </si>
  <si>
    <t>Математические представления</t>
  </si>
  <si>
    <t>ФЦКМ</t>
  </si>
  <si>
    <t>ФЭМП</t>
  </si>
  <si>
    <t>Средний уровень</t>
  </si>
  <si>
    <t>Образовательная область «Социально-коммуникативное развитие»</t>
  </si>
  <si>
    <t>НАПРАВЛЕНИЕ 1,2. СОЦИАЛЬНЫЕ ОТНОШЕНИЯ. ФОРМИРОВАНИЕ ОСНОВ ГРАЖДАНСТВЕННОСТИ И ПАРТИОТИЗМА.</t>
  </si>
  <si>
    <t>Понимает эмоциональное состояние, умеет выражать сочувствие и оказывать помощь, заботу в социально приемлимом виде</t>
  </si>
  <si>
    <t>Понимает различия в правилах поведения мальчиков и девочек, демонстрирует правильные образцы поведения</t>
  </si>
  <si>
    <r>
      <rPr>
        <sz val="12"/>
        <color theme="1"/>
        <rFont val="Times New Roman"/>
        <family val="1"/>
        <charset val="204"/>
      </rPr>
      <t xml:space="preserve">Вречи использует вежливые слова </t>
    </r>
    <r>
      <rPr>
        <i/>
        <sz val="12"/>
        <color theme="1"/>
        <rFont val="Times New Roman"/>
        <family val="1"/>
        <charset val="204"/>
      </rPr>
      <t>(доброе утро, добрый вечер, хорошего дня, будьте здоровы, пожалуйста, извините, спасибо)</t>
    </r>
  </si>
  <si>
    <t>Узнает и называет некоторые достопримечательности города</t>
  </si>
  <si>
    <r>
      <rPr>
        <sz val="12"/>
        <color theme="1"/>
        <rFont val="Times New Roman"/>
        <family val="1"/>
        <charset val="204"/>
      </rPr>
      <t xml:space="preserve">Узнает и называет государственные символы </t>
    </r>
    <r>
      <rPr>
        <i/>
        <sz val="12"/>
        <color theme="1"/>
        <rFont val="Times New Roman"/>
        <family val="1"/>
        <charset val="204"/>
      </rPr>
      <t>(герб, флаг)</t>
    </r>
    <r>
      <rPr>
        <sz val="12"/>
        <color theme="1"/>
        <rFont val="Times New Roman"/>
        <family val="1"/>
        <charset val="204"/>
      </rPr>
      <t xml:space="preserve"> и столицу РФ  по фото </t>
    </r>
    <r>
      <rPr>
        <i/>
        <sz val="12"/>
        <color theme="1"/>
        <rFont val="Times New Roman"/>
        <family val="1"/>
        <charset val="204"/>
      </rPr>
      <t>(Кремль, Красная площадь)</t>
    </r>
  </si>
  <si>
    <r>
      <rPr>
        <sz val="12"/>
        <color theme="1"/>
        <rFont val="Times New Roman"/>
        <family val="1"/>
        <charset val="204"/>
      </rPr>
      <t xml:space="preserve">Соблюдает правила совместных со сверстниками игр </t>
    </r>
    <r>
      <rPr>
        <i/>
        <sz val="12"/>
        <color theme="1"/>
        <rFont val="Times New Roman"/>
        <family val="1"/>
        <charset val="204"/>
      </rPr>
      <t>(сюжетно-ролевые, эстафеты, настольно-печатные)</t>
    </r>
  </si>
  <si>
    <t>Использует предмсты -заместители в самостоятельной игре</t>
  </si>
  <si>
    <t>Правильно оценивает свои поступки и поступки других</t>
  </si>
  <si>
    <t>Самообслуживание полностью сформировано</t>
  </si>
  <si>
    <t>Хочет участвовать в хозяйственно­бытовой деятельности, наводить порядок в группе и на участке, выполнять обязанности дежурного но столовой, на заня1иях, в уголке природы</t>
  </si>
  <si>
    <t>Выполняет трудовые поручения, выбирает необходимые орудия груда и отслеживает результат (выполнил / не выполнил)</t>
  </si>
  <si>
    <t>Соблюдает правила этикета за столом, при встрече и прощании, при просьбе</t>
  </si>
  <si>
    <t>Проявляет интерес к ручному груду, планирует свою деятельность, адекватно оценивает результат</t>
  </si>
  <si>
    <t>НАПРАВЛЕНИЕ 3. ТРУДОВОЕ ВОСПИТАНИЕ</t>
  </si>
  <si>
    <t>Имеет представление о разных видах труда (производственный, непроизводственный)</t>
  </si>
  <si>
    <t>Знает правила обращения с инструментами и бытовой техникой</t>
  </si>
  <si>
    <t>Стремится оказывать посильную помощь взрослым</t>
  </si>
  <si>
    <t>Переносит знания о труде взрослых в сюжетно-ролевые игры и в свой труд</t>
  </si>
  <si>
    <t>Знает о назначении рекламы</t>
  </si>
  <si>
    <t>Различает достоинство купюр, умеет считать в пределах 10</t>
  </si>
  <si>
    <t>Имеет представления о доходе и его динамике, о расходах и их многообразии.</t>
  </si>
  <si>
    <t>НАПРАВЛЕНИЕ 4. ФОРМИРОВАНИЕ БЕЗОПАСНОГО ПОВЕДЕНИЯ</t>
  </si>
  <si>
    <t>Может опознать специальный транспорт и объяснить свой выбор</t>
  </si>
  <si>
    <t>Знает и называет некоторые дорожные знаки («Дети». «Пешеходный переход». «Подземный пешеходный переход». «Остановка обществен­ного транспорта». «Велосипедная дорожка»)</t>
  </si>
  <si>
    <t>Правильно называет свой домашний адрес.  Телефон родителя. Ф. И. О. родителя (родителей, законных представителей)</t>
  </si>
  <si>
    <t>Соблюдает правила безопасного поведения</t>
  </si>
  <si>
    <t>в группе</t>
  </si>
  <si>
    <t>на прогулке</t>
  </si>
  <si>
    <t>с незнакомыми людьми</t>
  </si>
  <si>
    <t>с бродячими животными</t>
  </si>
  <si>
    <t xml:space="preserve">Обобщение результатов педагогической диагностики по направлениям </t>
  </si>
  <si>
    <t>ОО «Социально-коммуникативное развитие»</t>
  </si>
  <si>
    <t>Социальные отношения. Формирование основ гражданственности и патриотизма</t>
  </si>
  <si>
    <t>Трудовое воспитание</t>
  </si>
  <si>
    <t>Формирование безопасного поведения</t>
  </si>
  <si>
    <t>Средний балл/уровень (итоговый)</t>
  </si>
  <si>
    <t>Начало уч.года:</t>
  </si>
  <si>
    <t>Конец уч.года:</t>
  </si>
  <si>
    <t>Образовательная область «Художественно-эстетическое развитие»</t>
  </si>
  <si>
    <t>НАПРАВЛЕНИЕ I. ПРИОБЩЕНИЕ К ИСКУССТВУ</t>
  </si>
  <si>
    <r>
      <t xml:space="preserve">Вделяет, называет, группирует произведения по видам искусства </t>
    </r>
    <r>
      <rPr>
        <i/>
        <sz val="12"/>
        <color theme="1"/>
        <rFont val="Times New Roman"/>
        <family val="1"/>
        <charset val="204"/>
      </rPr>
      <t>(литература, музыка, изобразительное искусство, архитектура, балет, театр, цирк, фотография)</t>
    </r>
  </si>
  <si>
    <t>Знает и называет материалы для разных видов художественной деятельности</t>
  </si>
  <si>
    <t>Умеет назвать вид художественной деятельности, профессию творческих людей</t>
  </si>
  <si>
    <t>Знает и называет некоторых художникв, композиторов</t>
  </si>
  <si>
    <t>Знает виды и жанры фольклора</t>
  </si>
  <si>
    <t>Эмоционально отзывчив напроизведения искусства</t>
  </si>
  <si>
    <t>Принимает активное участие в художественной деятельности</t>
  </si>
  <si>
    <t>НАПРАВЛЕНИЕ 3. ИЗОБРАЗИТЕЛЬНАЯ ДЕЯТЕЛЬНОСТЬ</t>
  </si>
  <si>
    <t>Рисование</t>
  </si>
  <si>
    <t>Аппликация</t>
  </si>
  <si>
    <t xml:space="preserve">Лепка </t>
  </si>
  <si>
    <t>Прикладное творчество</t>
  </si>
  <si>
    <t>Правильно держит карандаш, кисть, соблюдает алгоритм рисования красками</t>
  </si>
  <si>
    <t>В рисунках есть изображение предметов и явлений, сюжетные композиции</t>
  </si>
  <si>
    <t>Передает в рисунке движение, правильно располагает в пространстве</t>
  </si>
  <si>
    <r>
      <rPr>
        <sz val="11"/>
        <color theme="1"/>
        <rFont val="Times New Roman"/>
        <family val="1"/>
        <charset val="204"/>
      </rPr>
      <t xml:space="preserve">Правильно называет некоторые росписи с опорой на предмет, или его изображение или элемент росписи </t>
    </r>
    <r>
      <rPr>
        <i/>
        <sz val="11"/>
        <color theme="1"/>
        <rFont val="Times New Roman"/>
        <family val="1"/>
        <charset val="204"/>
      </rPr>
      <t>(Полхов-Майдан, городец, гжель, хохлома, мезенская роспись, жостовская)</t>
    </r>
  </si>
  <si>
    <t>Правильно держит кисть для клея, соблюдает алгоритм аппликации</t>
  </si>
  <si>
    <t>Создает из готовых геометрических форм орнаменты (по образцу, по представлению), образы предметов окружающего мира</t>
  </si>
  <si>
    <r>
      <rPr>
        <sz val="11"/>
        <color theme="1"/>
        <rFont val="Times New Roman"/>
        <family val="1"/>
        <charset val="204"/>
      </rPr>
      <t xml:space="preserve">Пользуется ножницами, правильно их держит, режет по прямой, преобразовывает одни фигуры в другие </t>
    </r>
    <r>
      <rPr>
        <i/>
        <sz val="11"/>
        <color theme="1"/>
        <rFont val="Times New Roman"/>
        <family val="1"/>
        <charset val="204"/>
      </rPr>
      <t>(квадрат в круг)</t>
    </r>
  </si>
  <si>
    <t>Использует разные приемы работы с пластилином, лепит мелкие детали</t>
  </si>
  <si>
    <t>Создает из пластилина объемные одиночные предметы, в т.ч. Человека, соблюдает пропорции</t>
  </si>
  <si>
    <t>Создает из пластилина объемные сюжетные композиции, в т.ч. декоративные</t>
  </si>
  <si>
    <t>Сгибает лист бумаги вчетверо в разных напралениях</t>
  </si>
  <si>
    <t>Умеет создавать из бумаги объемные фигуры</t>
  </si>
  <si>
    <t>Создает подетки из проидных и других материалов, прочно соединяя части</t>
  </si>
  <si>
    <t>Принимает участие в изготовлении пособий для занятий и самостоятельной деятельности, ремонту книг, настольно-печатных игр</t>
  </si>
  <si>
    <t>НАПРАВЛЕНИЕ 2. КОНСТРУКТИВНАЯ ДЕЯТЕЛЬНОСТЬ</t>
  </si>
  <si>
    <t>Умеет выделять и называть части построек, определить их назначение и пространственное расположение</t>
  </si>
  <si>
    <t>Может собирать разрезные картинки из 6 и более частей      с разными видами разрезов, кубики — из 9</t>
  </si>
  <si>
    <t>Умеет создавать узоры из палочек, мозаики по схеме и по инструкции</t>
  </si>
  <si>
    <t>Умеет строить из разных конструкторов постройки по образцу, схеме, описанию</t>
  </si>
  <si>
    <r>
      <rPr>
        <sz val="12"/>
        <color theme="1"/>
        <rFont val="Times New Roman"/>
        <family val="1"/>
        <charset val="204"/>
      </rPr>
      <t xml:space="preserve">Умеет сгибать лист бумаги вчетверо,создавать объемные фигуры </t>
    </r>
    <r>
      <rPr>
        <i/>
        <sz val="12"/>
        <color theme="1"/>
        <rFont val="Times New Roman"/>
        <family val="1"/>
        <charset val="204"/>
      </rPr>
      <t>(корзинка, кубик, лодочка)</t>
    </r>
  </si>
  <si>
    <t>НАПРАВЛЕНИЕ 4. МУЗЫКАЛЬНАЯ ДЕЯТЕЛЬНОСТЬ</t>
  </si>
  <si>
    <t>Слушание</t>
  </si>
  <si>
    <t>Пение</t>
  </si>
  <si>
    <t>Песенное творчество</t>
  </si>
  <si>
    <t>Музыкально-ритмические движения</t>
  </si>
  <si>
    <t>Музыкально-игровое и танцевальное творчество</t>
  </si>
  <si>
    <t>Игра на ДМИ</t>
  </si>
  <si>
    <t>Называет некоторых                 композиторов</t>
  </si>
  <si>
    <t>Правильно называет жанр музыкальною произведения (песня, танец, марш )</t>
  </si>
  <si>
    <t>Узнает мелодию по отдельным фрагментам произведений</t>
  </si>
  <si>
    <t>Различает звучание музыкальных инструментов (фортепиано, скрипка, виолончель, балалайка)</t>
  </si>
  <si>
    <t>Умеет петь легким звуком в диапазоне от "ре" первой октавы до "до" второй октавы, брать дыхание перед началом песни, между музфкальными фразами</t>
  </si>
  <si>
    <t>Своевременно начинаети заканчивает песню</t>
  </si>
  <si>
    <t>Сольное пение с музыкальным сопровождением и без него</t>
  </si>
  <si>
    <t>Умеет импровизировать мелодию на заданный текст</t>
  </si>
  <si>
    <t>Сочиняет мелодии различного характера</t>
  </si>
  <si>
    <t>Свободно ориентируется в пространстве, выполняет простейшие перестроения, самостоятельно меняет темп в соответствии с музыкальными фразами</t>
  </si>
  <si>
    <t>Выполняет танцевальные               движения под музыку: кружение, «ковырялочка», приставной шаг    с приседанием, дробный шаг</t>
  </si>
  <si>
    <t>Умеет двигаться в парах, согласует свои движения с движениями партнера</t>
  </si>
  <si>
    <t>Самостоятельно придумывает движения, отражающие звучание песни</t>
  </si>
  <si>
    <t>Проявляет интерес к инсценированию содержания песен, хороводов</t>
  </si>
  <si>
    <t>Умеет играть в оркестре на разных детских музыкальных ннструментах</t>
  </si>
  <si>
    <t>НАПРАВЛЕНИЕ 5. ТЕАТРАЛИЗОВАННАЯ И КУЛЬТУРНО-ДОСУГОВАЯ ДЕЯТЕЛЬНОСТЬ</t>
  </si>
  <si>
    <t>Театрализованная деятельность</t>
  </si>
  <si>
    <t>среднее значение</t>
  </si>
  <si>
    <t>Культурно-досуговая деятельность</t>
  </si>
  <si>
    <r>
      <rPr>
        <sz val="12"/>
        <color theme="1"/>
        <rFont val="Times New Roman"/>
        <family val="1"/>
        <charset val="204"/>
      </rPr>
      <t xml:space="preserve">Умеет передавать образы различными способами </t>
    </r>
    <r>
      <rPr>
        <i/>
        <sz val="12"/>
        <color theme="1"/>
        <rFont val="Times New Roman"/>
        <family val="1"/>
        <charset val="204"/>
      </rPr>
      <t>(речь, мимика, жест, пантомима)</t>
    </r>
  </si>
  <si>
    <t>Проявляет инициативу в изготовлении декораций элементов костюма и атрибутов</t>
  </si>
  <si>
    <r>
      <rPr>
        <sz val="12"/>
        <color theme="1"/>
        <rFont val="Times New Roman"/>
        <family val="1"/>
        <charset val="204"/>
      </rPr>
      <t xml:space="preserve">Знает некоторые виды театрального искусства </t>
    </r>
    <r>
      <rPr>
        <i/>
        <sz val="12"/>
        <color theme="1"/>
        <rFont val="Times New Roman"/>
        <family val="1"/>
        <charset val="204"/>
      </rPr>
      <t>(кукольный театр, балет, опера)</t>
    </r>
  </si>
  <si>
    <t>Проводит свободное время за чтением книг, рисованием, пением и т.д.</t>
  </si>
  <si>
    <t>Бережно относится к народным праздничным традициям и обычаям</t>
  </si>
  <si>
    <t>С желанием участвует в народных праздниках и развлечениях</t>
  </si>
  <si>
    <t>ТЕАТРАЛИЗОВАННАЯ ДЕЯТЕЛЬНОСТЬ</t>
  </si>
  <si>
    <t>КУЛЬТУРНО-ДОСУГОВАЯ ДЕЯТЕЛЬНОСТЬ</t>
  </si>
  <si>
    <t>ОО «Художественно-эстетическое развитие»</t>
  </si>
  <si>
    <t>Приобщение к искусству</t>
  </si>
  <si>
    <t>Конструктивная деятельность</t>
  </si>
  <si>
    <t>Изобразительная деятельность</t>
  </si>
  <si>
    <t>Музыкальная деятельность</t>
  </si>
  <si>
    <r>
      <rPr>
        <sz val="11"/>
        <color theme="1"/>
        <rFont val="Times New Roman"/>
        <family val="1"/>
        <charset val="204"/>
      </rPr>
      <t>Театрализованная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</si>
  <si>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r>
      <rPr>
        <sz val="11"/>
        <color theme="1"/>
        <rFont val="Times New Roman"/>
        <family val="1"/>
        <charset val="204"/>
      </rPr>
      <t>Культурно</t>
    </r>
    <r>
      <rPr>
        <sz val="11"/>
        <color theme="1"/>
        <rFont val="Snap ITC"/>
        <family val="5"/>
      </rPr>
      <t>-</t>
    </r>
    <r>
      <rPr>
        <sz val="11"/>
        <color theme="1"/>
        <rFont val="Times New Roman"/>
        <family val="1"/>
        <charset val="204"/>
      </rPr>
      <t>досуговая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</si>
  <si>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t xml:space="preserve">Средний балл/уровень </t>
  </si>
  <si>
    <t>Образовательная область «Физическое развитие»</t>
  </si>
  <si>
    <t>НАПРАВЛЕНИЕ I. ОСНОВНАЯ ГИМНАСТИКА. ПОДВИЖНЫЕ И СПОРТИВНЫЕ ИГРЫ. СПОРТИВНЫЕ УПРАЖНЕРЯ</t>
  </si>
  <si>
    <t>Умеет ходить на носках, на пятках, на наружных стропах стоп, с высоким подниманием колена, в полуприседе, перекатом с пятки на носок, мелким и широким шагом, приставным шагом влево и вправо</t>
  </si>
  <si>
    <t>Умеет ходить в колонне но одному, по двое, но трое</t>
  </si>
  <si>
    <t>Умеет бегать на носках, с высоким подниманием колена, в колонне но одному, но двое, «змейкой», врассыпную, с преодолением препятствий</t>
  </si>
  <si>
    <t>Умеет ползать на четвереньках с опорой на колени и ладони, на животе но гимнастической скамейке</t>
  </si>
  <si>
    <t>Прыгает на двух ногах на месте. с продвижением вперед, перепрыгивает через препятствие</t>
  </si>
  <si>
    <t>Прыгает разными способами: ноги скрестно и врозь, одна нога вперед — другая назад</t>
  </si>
  <si>
    <t>Умеет прыгать в длину с места и с разбега</t>
  </si>
  <si>
    <t>Умеет прыгать в высотус разбега</t>
  </si>
  <si>
    <t>Умеет прыгат ь через короткую и длинную скакалку’ на двух ногах</t>
  </si>
  <si>
    <t>Умеет проказ ывазь обручи, мячи в заданном направлении</t>
  </si>
  <si>
    <t>Умеет подбрасывать мяч вверх и ловить его двумя руками и с хлопками,бросать мяч о землю и ловить двумя руками</t>
  </si>
  <si>
    <t>Умеет отбивать мяч на месте более 10 раз</t>
  </si>
  <si>
    <t>Умеет метать предметы в горизонтальную и вертикальную цели</t>
  </si>
  <si>
    <t>Правильно участвует в различных построениях: колоннах, шеренгах, кругах</t>
  </si>
  <si>
    <t>Умеет выполнять упражнения без предметов, с предметами, соблюдает исходное положение</t>
  </si>
  <si>
    <t>Умеет играть в спортивные игры (элементы): городки, и баскетбол, футбол, хоккей</t>
  </si>
  <si>
    <t>Включается в подвижные игры, соблюдает правила</t>
  </si>
  <si>
    <t>Участвует в играх-эстафетах. Соблюдает правила передвижения</t>
  </si>
  <si>
    <t>г.</t>
  </si>
  <si>
    <t>НАПРАВЛЕНИЕ 2. ФОРМИРОВАНИЕ ОСНОВ ЗДОРОВОГО ОБРАЗА ЖИЗНИ. АКТИВНЫЙ ОТДЫХ</t>
  </si>
  <si>
    <t>Навыки самообслуживания сформированы (умеет следить за состоянием одежды, приче­ски, чистотой рук и ногтей)</t>
  </si>
  <si>
    <t>Знает некоторые полезные и неполезные для здоровья продукты</t>
  </si>
  <si>
    <t>Знает назначение частей тела и некоторых органов, может рассказать об этом</t>
  </si>
  <si>
    <t>Воспроизводит некоторые пальчиковые игры на одной и двух руках</t>
  </si>
  <si>
    <t>Умеет самостоятельно застегивать и paccтегивагь пуговицы, завязывать и развязывать шнурки, аккуратно склады­вать одежду</t>
  </si>
  <si>
    <t>Умеет удерживать двумя пальцами мелкие предметы, переносить и класть, в маленькую емкость</t>
  </si>
  <si>
    <t>Сформировано представление о туризме как виде активного отдыха и способе ознакомления с природой и культурой родного края</t>
  </si>
  <si>
    <t>Соблюдает правила гигиены и безопасного поведения,осторожность в преодолении препятствий</t>
  </si>
  <si>
    <t>Основная гимнастика. Подвижные и спортивные игры. Спортивные упражнения.</t>
  </si>
  <si>
    <t>Формирование основ здорового образа жизни. Активный отдых.</t>
  </si>
  <si>
    <t>Средний балл/уровень</t>
  </si>
  <si>
    <t xml:space="preserve">Обобщение результатов педагогической диагностики по всем образовательным областям </t>
  </si>
  <si>
    <t>Речевое развитие</t>
  </si>
  <si>
    <t>Познавательное развитие</t>
  </si>
  <si>
    <t>Социально­коммуникативное развитие</t>
  </si>
  <si>
    <t>Художественно­эстетическое развитие</t>
  </si>
  <si>
    <t>Физическое развитие</t>
  </si>
  <si>
    <t>РР</t>
  </si>
  <si>
    <t>ПР</t>
  </si>
  <si>
    <t>СК</t>
  </si>
  <si>
    <t>ХЭ</t>
  </si>
  <si>
    <t>ФР</t>
  </si>
  <si>
    <t>ср.ур.</t>
  </si>
  <si>
    <t>Основные выводы по результатам педагогической диагностики</t>
  </si>
  <si>
    <t>Педагогический процесс организован на _________ уровне.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</si>
  <si>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</si>
  <si>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</si>
  <si>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</si>
  <si>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</si>
  <si>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</si>
  <si>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</si>
  <si>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</si>
  <si>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</si>
  <si>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</si>
  <si>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</si>
  <si>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 xml:space="preserve"> на 202__/2____ учебный год</t>
  </si>
  <si>
    <t>ОГЛАВЛЕНИЕ:</t>
  </si>
  <si>
    <t>Кликнув мышкой по соответствующему названию, вы автоматически перейдете в нужный раздел.</t>
  </si>
  <si>
    <t>наименование вкладки</t>
  </si>
  <si>
    <t>ТИТУЛЬНЫЙ ЛИСТ</t>
  </si>
  <si>
    <t>Образовательная область "Социально-коммуникативное развитие"</t>
  </si>
  <si>
    <t>СК-1</t>
  </si>
  <si>
    <t>НАПРАВЛЕНИЕ 1. СОЦИАЛЬНЫЕ ОТНОШЕНИЯ.</t>
  </si>
  <si>
    <t>НАПРАВЛЕНИЕ 2. ФОРМИРОВАНИЕ ОСНОВ ГРАЖДАНСТВЕННОСТИ И ПАРТИОТИЗМА.</t>
  </si>
  <si>
    <t>СК-2</t>
  </si>
  <si>
    <t>СК-3</t>
  </si>
  <si>
    <t>ИТОГ СК</t>
  </si>
  <si>
    <t>Образовательная область "Познавательное развитие"</t>
  </si>
  <si>
    <t>ПР-1</t>
  </si>
  <si>
    <t>ПР-2</t>
  </si>
  <si>
    <t>ИТОГ -ПР</t>
  </si>
  <si>
    <t>Обобщение результатов педагогической диагностики по направлениям ОО "Познавательное развитие"</t>
  </si>
  <si>
    <t>Образовательная область "Речевое  развитие"</t>
  </si>
  <si>
    <t>РР-1</t>
  </si>
  <si>
    <t>РР-2</t>
  </si>
  <si>
    <t>НАПРАВЛЕНИЕ 3. ГРАММАТИЧЕСКИЙ СТРОЙ РЕЧИ.</t>
  </si>
  <si>
    <t>РР-3</t>
  </si>
  <si>
    <t>РР-4</t>
  </si>
  <si>
    <t>ИТОГ РР</t>
  </si>
  <si>
    <t>Обобщение результатов педагогической диагностики по направлениям ОО "Речевое развитие"</t>
  </si>
  <si>
    <t>Образовательная область "Художественно-эстетическое развитие"</t>
  </si>
  <si>
    <t>ХЭ-1</t>
  </si>
  <si>
    <t>ХЭ-2</t>
  </si>
  <si>
    <t>ХЭ-3</t>
  </si>
  <si>
    <t>ХЭ-4</t>
  </si>
  <si>
    <t>ХЭ-5</t>
  </si>
  <si>
    <t>ИТОГ ХЭ</t>
  </si>
  <si>
    <t>Обобщение результатов педагогической диагностики по направлениям ОО "Художественно-эстетическое развитие"</t>
  </si>
  <si>
    <t>Образовательная область "Физическое развитие"</t>
  </si>
  <si>
    <t>ФР-1</t>
  </si>
  <si>
    <t>НАПРАВЛЕНИЕ I. ОСНОВНАЯ ГИМНАСТИКА. ПОДВИЖНЫЕ И СПОРТИВНЫЕ ИГРЫ. СПОРТИВНЫЕ УПРАЖНЕНИЯ</t>
  </si>
  <si>
    <t>ФР-2</t>
  </si>
  <si>
    <t>ИТОГ ФР</t>
  </si>
  <si>
    <t>Обобщение результатов педагогической диагностики по направлениям ОО «Физическое развитие»</t>
  </si>
  <si>
    <t>ОБЩИЙ ИТОГ</t>
  </si>
  <si>
    <t>НАПРАВЛЕНИЕ 3. ГРАММАТИЧЕСКИЙ СТРОЙ РЕЧИ</t>
  </si>
  <si>
    <r>
      <rPr>
        <u/>
        <sz val="12"/>
        <color theme="0"/>
        <rFont val="Times New Roman"/>
        <family val="1"/>
        <charset val="204"/>
      </rPr>
      <t xml:space="preserve">Обобщение результатов педагогической диагностики по всем образовательным областям </t>
    </r>
  </si>
  <si>
    <t>Обобщение результатов педагогической диагностики по направлениям ОО "Социально-коммуникативное развитие"</t>
  </si>
  <si>
    <t>ОГЛАВЛЕНИЕ</t>
  </si>
  <si>
    <t>Обобщение результатов педагогической диагностики по направлениям                            ОО «Физическое развитие»</t>
  </si>
  <si>
    <t>Муз.руководитель</t>
  </si>
  <si>
    <t>НАПРАВЛЕНИЕ 2. ЗВУКОВАЯ КУЛЬТУРА РЕЧИ. ПОДГОТОВКА К ОБУЧЕНИ ГРАМОТЕ.</t>
  </si>
  <si>
    <t>НАПРАВЛЕНИЕ 2. ЗВУКОВАЯ КУЛЬТУРА РЕЧИ. ПОДГОТОВКА К ОБУЧЕНИЮ ГРАМОТЕ</t>
  </si>
  <si>
    <t>В соответствии с Федеральной адаптированной образовательной</t>
  </si>
  <si>
    <t>К концу данного возрастного этапа ребенок:</t>
  </si>
  <si>
    <t>1) обладает сформированной мотивацией к школьному обучению;</t>
  </si>
  <si>
    <t>2) усваивает значения новых слов на основе знаний о предметах и явлениях окружающего мира;</t>
  </si>
  <si>
    <t>3) употребляет слова, обозначающие личностные характеристики, многозначные;</t>
  </si>
  <si>
    <t>4) умеет подбирать слова с противоположным и сходным значением;</t>
  </si>
  <si>
    <t>5) правильно употребляет основные грамматические формы слова;</t>
  </si>
  <si>
    <t>6) составляет различные виды описательных рассказов (описание, повествование, с элементами рассуждения) с соблюдением цельности и связности высказывания, составляет творческие рассказы;</t>
  </si>
  <si>
    <t>7) владеет простыми формами фонематического анализа, способен осуществлять сложные формы фонематического анализа (с постепенным переводом речевых умений во внутренний план), осуществляет операции фонематического синтеза;</t>
  </si>
  <si>
    <t>8) осознает слоговое строение слова, осуществляет слоговой анализ и синтез слов (двухсложных с открытыми, закрытыми слогами, трехсложных с открытыми слогами, односложных);</t>
  </si>
  <si>
    <t>9) правильно произносит звуки (в соответствии с онтогенезом);</t>
  </si>
  <si>
    <t>10) владеет основными видами продуктивной деятельности, проявляет инициативу и самостоятельность в разных видах деятельности: в игре, общении, конструировании;</t>
  </si>
  <si>
    <t>11) выбирает род занятий, участников по совместной деятельности, избирательно и устойчиво взаимодействует с детьми;</t>
  </si>
  <si>
    <t>12) участвует в коллективном создании замысла в игре и на занятиях;</t>
  </si>
  <si>
    <t>13) передает как можно более точное сообщение другому, проявляя внимание к собеседнику;</t>
  </si>
  <si>
    <t>14) регулирует свое поведение в соответствии с усвоенными нормами и правилами, проявляет кооперативные умения в процессе игры, соблюдая отношения партнерства, взаимопомощи, взаимной поддержки;</t>
  </si>
  <si>
    <t>15) отстаивает усвоенные нормы и правила перед ровесниками и педагогическим работником, стремится к самостоятельности, проявляет относительную независимость от педагогического работника;</t>
  </si>
  <si>
    <t>16) использует в играх знания, полученные в ходе экскурсий, наблюдений, знакомства с художественной литературой, картинным материалом, народным творчеством, историческими сведениями, мультфильмами;</t>
  </si>
  <si>
    <t>17) использует в процессе продуктивной деятельности все виды словесной регуляции: словесного отчета, словесного сопровождения и словесного планирования деятельности;</t>
  </si>
  <si>
    <t>18) устанавливает причинно-следственные связи между условиями жизни, внешними и функциональными свойствами в животном и растительном мире на основе наблюдений и практического экспериментирования;</t>
  </si>
  <si>
    <t>19) определяет пространственное расположение предметов относительно себя, геометрические фигуры;</t>
  </si>
  <si>
    <t>20) владеет элементарными математическими представлениями: количество в пределах десяти, знает цифры 0, 1-9, соотносит их с количеством предметов, решает простые арифметические задачи устно, используя при необходимости в качестве счетного материала символические изображения;</t>
  </si>
  <si>
    <t>21) определяет времена года, части суток;</t>
  </si>
  <si>
    <t>22) самостоятельно получает новую информацию (задает вопросы, экспериментирует);</t>
  </si>
  <si>
    <t>23) пересказывает литературные произведения, составляет рассказ по иллюстративному материалу (картинкам, картинам, фотографиям), содержание которых отражает эмоциональный, игровой, трудовой, познавательный опыт обучающихся;</t>
  </si>
  <si>
    <t>24) составляет рассказы по сюжетным картинкам и по серии сюжетных картинок, используя графические схемы, наглядные опоры;</t>
  </si>
  <si>
    <t>25) составляет с помощью педагогического работника небольшие сообщения, рассказы из личного опыта;</t>
  </si>
  <si>
    <t>26) владеет предпосылками овладения грамотой;</t>
  </si>
  <si>
    <t>27) стремится к использованию различных средств и материалов в процессе изобразительной деятельности;</t>
  </si>
  <si>
    <t>28) имеет элементарные представления о видах искусства, понимает доступные произведения искусства (картины, иллюстрации к сказкам и рассказам, народная игрушка), воспринимает музыку, художественную литературу, фольклор;</t>
  </si>
  <si>
    <t>29) проявляет интерес к произведениям народной, классической и современной музыки, к музыкальным инструментам;</t>
  </si>
  <si>
    <t>30) сопереживает персонажам художественных произведений;</t>
  </si>
  <si>
    <t>31) выполняет основные виды движений и упражнения по словесной инструкции педагогических работников: согласованные движения, а также разноименные и разнонаправленные движения;</t>
  </si>
  <si>
    <t>33) знает и подчиняется правилам подвижных игр, эстафет, игр с элементами спорта;</t>
  </si>
  <si>
    <t>34) владеет элементарными нормами и правилами здорового образа жизни (в питании, двигательном режиме, закаливании, при формировании полезных привычек).</t>
  </si>
  <si>
    <t>32) осуществляет элементарное двигательное и словесное планирование действий в ходе спортивных упражнений;</t>
  </si>
  <si>
    <t>Целевые ориентиры на этапе завершения освоения Федеральной адаптированной образовательной программы дошкольного образования                                                                                                                    для обучающихся  с ограниченными 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</si>
</sst>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51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Snap ITC"/>
      <family val="5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Monotype Corsiva"/>
      <family val="4"/>
      <charset val="204"/>
    </font>
    <font>
      <i/>
      <sz val="10"/>
      <color theme="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9"/>
      <color theme="0"/>
      <name val="Times New Roman"/>
      <family val="1"/>
      <charset val="204"/>
    </font>
    <font>
      <u/>
      <sz val="11"/>
      <color theme="0"/>
      <name val="a_Concepto"/>
      <family val="5"/>
      <charset val="204"/>
    </font>
    <font>
      <u/>
      <sz val="12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0"/>
      <name val="Times New Roman"/>
      <family val="1"/>
      <charset val="204"/>
    </font>
    <font>
      <u/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center"/>
    </xf>
  </cellStyleXfs>
  <cellXfs count="30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0" fontId="11" fillId="0" borderId="2" xfId="0" applyFont="1" applyBorder="1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Protection="1">
      <protection locked="0"/>
    </xf>
    <xf numFmtId="0" fontId="11" fillId="0" borderId="2" xfId="0" applyFont="1" applyBorder="1"/>
    <xf numFmtId="164" fontId="11" fillId="0" borderId="2" xfId="0" applyNumberFormat="1" applyFont="1" applyBorder="1"/>
    <xf numFmtId="0" fontId="11" fillId="0" borderId="0" xfId="0" applyFont="1" applyProtection="1"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2" fontId="2" fillId="2" borderId="17" xfId="0" applyNumberFormat="1" applyFont="1" applyFill="1" applyBorder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3" fillId="0" borderId="2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6" fillId="0" borderId="0" xfId="0" applyFont="1" applyAlignment="1" applyProtection="1">
      <alignment horizontal="center" wrapText="1"/>
      <protection locked="0"/>
    </xf>
    <xf numFmtId="0" fontId="27" fillId="0" borderId="22" xfId="0" applyFont="1" applyBorder="1" applyProtection="1">
      <protection locked="0"/>
    </xf>
    <xf numFmtId="0" fontId="27" fillId="0" borderId="0" xfId="0" applyFont="1" applyProtection="1"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10" fillId="0" borderId="0" xfId="0" applyNumberFormat="1" applyFont="1" applyProtection="1">
      <protection locked="0"/>
    </xf>
    <xf numFmtId="0" fontId="10" fillId="0" borderId="22" xfId="0" applyFont="1" applyBorder="1" applyProtection="1">
      <protection locked="0"/>
    </xf>
    <xf numFmtId="164" fontId="10" fillId="0" borderId="22" xfId="0" applyNumberFormat="1" applyFont="1" applyBorder="1" applyProtection="1">
      <protection locked="0"/>
    </xf>
    <xf numFmtId="165" fontId="28" fillId="0" borderId="0" xfId="0" applyNumberFormat="1" applyFont="1" applyProtection="1">
      <protection locked="0"/>
    </xf>
    <xf numFmtId="1" fontId="2" fillId="0" borderId="12" xfId="0" applyNumberFormat="1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1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5" fillId="0" borderId="22" xfId="0" applyFont="1" applyBorder="1" applyProtection="1">
      <protection locked="0"/>
    </xf>
    <xf numFmtId="2" fontId="5" fillId="4" borderId="2" xfId="0" applyNumberFormat="1" applyFont="1" applyFill="1" applyBorder="1"/>
    <xf numFmtId="0" fontId="6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6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8" xfId="0" applyBorder="1" applyProtection="1"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32" fillId="0" borderId="2" xfId="0" applyFont="1" applyBorder="1" applyProtection="1">
      <protection locked="0"/>
    </xf>
    <xf numFmtId="0" fontId="33" fillId="0" borderId="2" xfId="0" applyFont="1" applyBorder="1" applyProtection="1">
      <protection locked="0"/>
    </xf>
    <xf numFmtId="0" fontId="32" fillId="0" borderId="0" xfId="0" applyFont="1" applyProtection="1">
      <protection locked="0"/>
    </xf>
    <xf numFmtId="1" fontId="2" fillId="0" borderId="12" xfId="0" applyNumberFormat="1" applyFont="1" applyBorder="1" applyAlignment="1">
      <alignment vertical="center"/>
    </xf>
    <xf numFmtId="2" fontId="2" fillId="3" borderId="12" xfId="0" applyNumberFormat="1" applyFont="1" applyFill="1" applyBorder="1" applyAlignment="1">
      <alignment horizontal="center" vertical="center" shrinkToFit="1"/>
    </xf>
    <xf numFmtId="1" fontId="19" fillId="0" borderId="12" xfId="0" applyNumberFormat="1" applyFont="1" applyBorder="1" applyProtection="1"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1" fontId="2" fillId="0" borderId="12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Protection="1"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26" fillId="0" borderId="22" xfId="0" applyFont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2" fontId="10" fillId="0" borderId="22" xfId="0" applyNumberFormat="1" applyFont="1" applyBorder="1" applyProtection="1">
      <protection locked="0"/>
    </xf>
    <xf numFmtId="2" fontId="10" fillId="0" borderId="0" xfId="0" applyNumberFormat="1" applyFont="1" applyProtection="1">
      <protection locked="0"/>
    </xf>
    <xf numFmtId="1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vertical="center" wrapText="1"/>
      <protection locked="0"/>
    </xf>
    <xf numFmtId="0" fontId="37" fillId="0" borderId="2" xfId="0" applyFont="1" applyBorder="1" applyProtection="1">
      <protection locked="0"/>
    </xf>
    <xf numFmtId="0" fontId="38" fillId="0" borderId="0" xfId="0" applyFont="1" applyAlignment="1" applyProtection="1">
      <alignment vertical="center"/>
      <protection locked="0"/>
    </xf>
    <xf numFmtId="1" fontId="0" fillId="0" borderId="12" xfId="0" applyNumberFormat="1" applyBorder="1" applyProtection="1">
      <protection locked="0"/>
    </xf>
    <xf numFmtId="0" fontId="0" fillId="0" borderId="4" xfId="0" applyBorder="1"/>
    <xf numFmtId="0" fontId="0" fillId="0" borderId="5" xfId="0" applyBorder="1"/>
    <xf numFmtId="0" fontId="20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35" fillId="0" borderId="4" xfId="0" applyFont="1" applyBorder="1" applyAlignment="1" applyProtection="1">
      <alignment horizontal="left" vertical="top"/>
      <protection locked="0"/>
    </xf>
    <xf numFmtId="0" fontId="35" fillId="0" borderId="5" xfId="0" applyFont="1" applyBorder="1" applyAlignment="1" applyProtection="1">
      <alignment horizontal="left" vertical="top"/>
      <protection locked="0"/>
    </xf>
    <xf numFmtId="0" fontId="2" fillId="0" borderId="0" xfId="0" applyFont="1" applyProtection="1">
      <protection locked="0"/>
    </xf>
    <xf numFmtId="0" fontId="0" fillId="0" borderId="0" xfId="0" quotePrefix="1"/>
    <xf numFmtId="0" fontId="48" fillId="5" borderId="0" xfId="1" quotePrefix="1" applyFont="1" applyFill="1" applyAlignment="1"/>
    <xf numFmtId="0" fontId="48" fillId="5" borderId="0" xfId="1" quotePrefix="1" applyFont="1" applyFill="1" applyAlignment="1">
      <alignment horizontal="center"/>
    </xf>
    <xf numFmtId="0" fontId="0" fillId="0" borderId="23" xfId="0" applyBorder="1" applyProtection="1"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24" xfId="0" applyBorder="1" applyProtection="1">
      <protection locked="0"/>
    </xf>
    <xf numFmtId="0" fontId="21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43" fillId="0" borderId="0" xfId="1" quotePrefix="1" applyFont="1" applyFill="1" applyAlignment="1" applyProtection="1"/>
    <xf numFmtId="0" fontId="45" fillId="0" borderId="0" xfId="1" quotePrefix="1" applyFont="1" applyFill="1" applyAlignment="1" applyProtection="1">
      <alignment wrapText="1"/>
    </xf>
    <xf numFmtId="0" fontId="45" fillId="0" borderId="0" xfId="1" quotePrefix="1" applyFont="1" applyFill="1" applyAlignment="1" applyProtection="1">
      <alignment vertical="center" wrapText="1"/>
    </xf>
    <xf numFmtId="0" fontId="45" fillId="0" borderId="0" xfId="1" quotePrefix="1" applyFont="1" applyFill="1" applyAlignment="1" applyProtection="1">
      <alignment horizontal="left" vertical="center" wrapText="1"/>
    </xf>
    <xf numFmtId="0" fontId="45" fillId="0" borderId="0" xfId="1" quotePrefix="1" applyFont="1" applyFill="1" applyAlignment="1" applyProtection="1">
      <alignment horizontal="left" vertical="center"/>
    </xf>
    <xf numFmtId="0" fontId="20" fillId="0" borderId="4" xfId="0" applyFont="1" applyBorder="1" applyProtection="1">
      <protection locked="0"/>
    </xf>
    <xf numFmtId="0" fontId="20" fillId="0" borderId="5" xfId="0" applyFont="1" applyBorder="1" applyProtection="1">
      <protection locked="0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vertical="center" wrapText="1"/>
    </xf>
    <xf numFmtId="2" fontId="2" fillId="2" borderId="12" xfId="0" applyNumberFormat="1" applyFont="1" applyFill="1" applyBorder="1" applyAlignment="1">
      <alignment vertical="center" wrapText="1"/>
    </xf>
    <xf numFmtId="0" fontId="11" fillId="0" borderId="21" xfId="0" applyFont="1" applyBorder="1"/>
    <xf numFmtId="164" fontId="11" fillId="0" borderId="21" xfId="0" applyNumberFormat="1" applyFont="1" applyBorder="1"/>
    <xf numFmtId="2" fontId="2" fillId="3" borderId="12" xfId="0" applyNumberFormat="1" applyFont="1" applyFill="1" applyBorder="1" applyAlignment="1">
      <alignment horizontal="left" vertical="center" wrapText="1"/>
    </xf>
    <xf numFmtId="2" fontId="2" fillId="4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/>
    <xf numFmtId="2" fontId="11" fillId="0" borderId="2" xfId="0" applyNumberFormat="1" applyFont="1" applyBorder="1"/>
    <xf numFmtId="0" fontId="32" fillId="0" borderId="2" xfId="0" applyFont="1" applyBorder="1"/>
    <xf numFmtId="2" fontId="11" fillId="0" borderId="21" xfId="0" applyNumberFormat="1" applyFont="1" applyBorder="1"/>
    <xf numFmtId="164" fontId="2" fillId="4" borderId="12" xfId="0" applyNumberFormat="1" applyFont="1" applyFill="1" applyBorder="1" applyAlignment="1">
      <alignment vertical="center" wrapText="1"/>
    </xf>
    <xf numFmtId="164" fontId="2" fillId="2" borderId="12" xfId="0" applyNumberFormat="1" applyFont="1" applyFill="1" applyBorder="1" applyAlignment="1">
      <alignment vertical="center" wrapText="1"/>
    </xf>
    <xf numFmtId="164" fontId="2" fillId="3" borderId="12" xfId="0" applyNumberFormat="1" applyFont="1" applyFill="1" applyBorder="1" applyAlignment="1">
      <alignment vertical="center" wrapText="1"/>
    </xf>
    <xf numFmtId="164" fontId="2" fillId="4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35" fillId="9" borderId="2" xfId="0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2" fontId="5" fillId="7" borderId="2" xfId="0" applyNumberFormat="1" applyFont="1" applyFill="1" applyBorder="1"/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5" fillId="3" borderId="2" xfId="0" applyNumberFormat="1" applyFont="1" applyFill="1" applyBorder="1"/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2" fontId="5" fillId="8" borderId="2" xfId="0" applyNumberFormat="1" applyFont="1" applyFill="1" applyBorder="1"/>
    <xf numFmtId="0" fontId="20" fillId="8" borderId="2" xfId="0" applyFont="1" applyFill="1" applyBorder="1" applyAlignment="1" applyProtection="1">
      <alignment horizontal="center" vertical="center" wrapText="1"/>
      <protection locked="0"/>
    </xf>
    <xf numFmtId="2" fontId="5" fillId="2" borderId="2" xfId="0" applyNumberFormat="1" applyFont="1" applyFill="1" applyBorder="1" applyAlignment="1">
      <alignment vertical="center"/>
    </xf>
    <xf numFmtId="2" fontId="5" fillId="7" borderId="2" xfId="0" applyNumberFormat="1" applyFont="1" applyFill="1" applyBorder="1" applyAlignment="1">
      <alignment vertical="center"/>
    </xf>
    <xf numFmtId="2" fontId="5" fillId="9" borderId="2" xfId="0" applyNumberFormat="1" applyFont="1" applyFill="1" applyBorder="1" applyAlignment="1">
      <alignment vertical="center"/>
    </xf>
    <xf numFmtId="0" fontId="39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41" fillId="0" borderId="0" xfId="0" applyFont="1" applyAlignment="1" applyProtection="1">
      <alignment vertical="top" wrapText="1"/>
      <protection locked="0"/>
    </xf>
    <xf numFmtId="0" fontId="4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2" fontId="2" fillId="4" borderId="17" xfId="0" applyNumberFormat="1" applyFont="1" applyFill="1" applyBorder="1"/>
    <xf numFmtId="2" fontId="2" fillId="2" borderId="17" xfId="0" applyNumberFormat="1" applyFont="1" applyFill="1" applyBorder="1"/>
    <xf numFmtId="2" fontId="2" fillId="3" borderId="12" xfId="0" applyNumberFormat="1" applyFont="1" applyFill="1" applyBorder="1" applyAlignment="1">
      <alignment horizontal="center" vertical="center" textRotation="90" shrinkToFit="1"/>
    </xf>
    <xf numFmtId="2" fontId="19" fillId="4" borderId="17" xfId="0" applyNumberFormat="1" applyFont="1" applyFill="1" applyBorder="1" applyAlignment="1">
      <alignment horizontal="right" vertical="center"/>
    </xf>
    <xf numFmtId="2" fontId="19" fillId="2" borderId="17" xfId="0" applyNumberFormat="1" applyFont="1" applyFill="1" applyBorder="1"/>
    <xf numFmtId="2" fontId="2" fillId="3" borderId="12" xfId="0" applyNumberFormat="1" applyFont="1" applyFill="1" applyBorder="1" applyAlignment="1">
      <alignment horizontal="center" vertical="center" textRotation="90"/>
    </xf>
    <xf numFmtId="0" fontId="11" fillId="0" borderId="2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2" fontId="2" fillId="4" borderId="17" xfId="0" applyNumberFormat="1" applyFont="1" applyFill="1" applyBorder="1" applyAlignment="1">
      <alignment horizontal="right" vertical="center"/>
    </xf>
    <xf numFmtId="164" fontId="2" fillId="3" borderId="12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horizontal="left" vertical="center"/>
    </xf>
    <xf numFmtId="0" fontId="20" fillId="0" borderId="0" xfId="0" applyFont="1"/>
    <xf numFmtId="0" fontId="8" fillId="0" borderId="0" xfId="0" applyFont="1" applyAlignment="1" applyProtection="1">
      <alignment horizontal="left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0" borderId="4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wrapText="1"/>
    </xf>
    <xf numFmtId="0" fontId="45" fillId="7" borderId="0" xfId="1" quotePrefix="1" applyFont="1" applyFill="1" applyAlignment="1" applyProtection="1">
      <alignment horizontal="left" vertical="center" wrapText="1"/>
    </xf>
    <xf numFmtId="0" fontId="45" fillId="7" borderId="0" xfId="1" quotePrefix="1" applyFont="1" applyFill="1" applyAlignment="1" applyProtection="1">
      <alignment horizontal="left" wrapText="1"/>
    </xf>
    <xf numFmtId="0" fontId="45" fillId="5" borderId="0" xfId="1" quotePrefix="1" applyFont="1" applyFill="1" applyAlignment="1" applyProtection="1">
      <alignment horizontal="left" vertical="center" wrapText="1"/>
    </xf>
    <xf numFmtId="0" fontId="41" fillId="0" borderId="0" xfId="0" applyFont="1" applyAlignment="1" applyProtection="1">
      <alignment horizontal="left" vertical="top" wrapText="1"/>
      <protection locked="0"/>
    </xf>
    <xf numFmtId="0" fontId="45" fillId="2" borderId="0" xfId="1" quotePrefix="1" applyFont="1" applyFill="1" applyAlignment="1" applyProtection="1">
      <alignment horizontal="left"/>
    </xf>
    <xf numFmtId="0" fontId="45" fillId="2" borderId="0" xfId="1" quotePrefix="1" applyFont="1" applyFill="1" applyAlignment="1" applyProtection="1">
      <alignment horizontal="left" wrapText="1"/>
    </xf>
    <xf numFmtId="0" fontId="8" fillId="0" borderId="0" xfId="0" applyFont="1" applyAlignment="1">
      <alignment horizontal="center"/>
    </xf>
    <xf numFmtId="0" fontId="45" fillId="6" borderId="0" xfId="1" quotePrefix="1" applyFont="1" applyFill="1" applyAlignment="1" applyProtection="1">
      <alignment horizontal="left" vertical="center" wrapText="1"/>
    </xf>
    <xf numFmtId="0" fontId="45" fillId="6" borderId="0" xfId="1" quotePrefix="1" applyFont="1" applyFill="1" applyAlignment="1" applyProtection="1">
      <alignment horizontal="left" wrapText="1"/>
    </xf>
    <xf numFmtId="0" fontId="2" fillId="0" borderId="0" xfId="0" applyFont="1" applyAlignment="1">
      <alignment horizontal="center" vertical="top"/>
    </xf>
    <xf numFmtId="0" fontId="45" fillId="3" borderId="0" xfId="1" quotePrefix="1" applyFont="1" applyFill="1" applyAlignment="1" applyProtection="1">
      <alignment horizontal="left" vertical="center" wrapText="1"/>
    </xf>
    <xf numFmtId="0" fontId="45" fillId="3" borderId="0" xfId="1" quotePrefix="1" applyFont="1" applyFill="1" applyAlignment="1" applyProtection="1">
      <alignment horizontal="left" vertical="center"/>
    </xf>
    <xf numFmtId="0" fontId="47" fillId="0" borderId="0" xfId="0" applyFont="1" applyAlignment="1" applyProtection="1">
      <alignment horizontal="center" vertical="center"/>
      <protection locked="0"/>
    </xf>
    <xf numFmtId="0" fontId="44" fillId="5" borderId="0" xfId="1" quotePrefix="1" applyFont="1" applyFill="1" applyAlignment="1" applyProtection="1">
      <alignment horizontal="center" vertical="center"/>
    </xf>
    <xf numFmtId="0" fontId="45" fillId="4" borderId="0" xfId="1" quotePrefix="1" applyFont="1" applyFill="1" applyAlignment="1" applyProtection="1">
      <alignment horizontal="left" vertical="center" wrapText="1"/>
    </xf>
    <xf numFmtId="0" fontId="45" fillId="4" borderId="0" xfId="1" quotePrefix="1" applyFont="1" applyFill="1" applyAlignment="1" applyProtection="1">
      <alignment horizontal="left" wrapText="1"/>
    </xf>
    <xf numFmtId="0" fontId="2" fillId="0" borderId="7" xfId="0" applyFont="1" applyBorder="1" applyAlignment="1" applyProtection="1">
      <alignment horizontal="center" vertical="center" textRotation="90"/>
      <protection locked="0"/>
    </xf>
    <xf numFmtId="0" fontId="2" fillId="0" borderId="8" xfId="0" applyFont="1" applyBorder="1" applyAlignment="1" applyProtection="1">
      <alignment horizontal="center" vertical="center" textRotation="90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textRotation="90" wrapText="1"/>
      <protection locked="0"/>
    </xf>
    <xf numFmtId="0" fontId="2" fillId="0" borderId="15" xfId="0" applyFont="1" applyBorder="1" applyAlignment="1" applyProtection="1">
      <alignment horizontal="center" vertical="center" textRotation="90" wrapText="1"/>
      <protection locked="0"/>
    </xf>
    <xf numFmtId="0" fontId="2" fillId="0" borderId="14" xfId="0" applyFont="1" applyBorder="1" applyAlignment="1" applyProtection="1">
      <alignment horizontal="center" vertical="center" textRotation="90" wrapText="1"/>
      <protection locked="0"/>
    </xf>
    <xf numFmtId="0" fontId="2" fillId="0" borderId="12" xfId="0" applyFont="1" applyBorder="1" applyAlignment="1" applyProtection="1">
      <alignment horizontal="center" vertical="center" textRotation="90" wrapText="1"/>
      <protection locked="0"/>
    </xf>
    <xf numFmtId="0" fontId="8" fillId="0" borderId="13" xfId="0" applyFont="1" applyBorder="1" applyAlignment="1" applyProtection="1">
      <alignment horizontal="center" vertical="center" textRotation="90"/>
      <protection locked="0"/>
    </xf>
    <xf numFmtId="0" fontId="8" fillId="0" borderId="15" xfId="0" applyFont="1" applyBorder="1" applyAlignment="1" applyProtection="1">
      <alignment horizontal="center" vertical="center" textRotation="90"/>
      <protection locked="0"/>
    </xf>
    <xf numFmtId="0" fontId="8" fillId="0" borderId="14" xfId="0" applyFont="1" applyBorder="1" applyAlignment="1" applyProtection="1">
      <alignment horizontal="center" vertical="center" textRotation="90"/>
      <protection locked="0"/>
    </xf>
    <xf numFmtId="0" fontId="8" fillId="0" borderId="12" xfId="0" applyFont="1" applyBorder="1" applyAlignment="1" applyProtection="1">
      <alignment horizontal="center" vertical="center" textRotation="90"/>
      <protection locked="0"/>
    </xf>
    <xf numFmtId="0" fontId="2" fillId="0" borderId="10" xfId="0" applyFont="1" applyBorder="1" applyAlignment="1" applyProtection="1">
      <alignment horizontal="center" vertical="center" textRotation="90"/>
      <protection locked="0"/>
    </xf>
    <xf numFmtId="0" fontId="2" fillId="0" borderId="7" xfId="0" applyFont="1" applyBorder="1" applyAlignment="1" applyProtection="1">
      <alignment horizontal="center" vertical="center" textRotation="90" wrapText="1"/>
      <protection locked="0"/>
    </xf>
    <xf numFmtId="0" fontId="2" fillId="0" borderId="10" xfId="0" applyFont="1" applyBorder="1" applyAlignment="1" applyProtection="1">
      <alignment horizontal="center" vertical="center" textRotation="90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9" fillId="5" borderId="0" xfId="1" quotePrefix="1" applyFont="1" applyFill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 textRotation="90"/>
      <protection locked="0"/>
    </xf>
    <xf numFmtId="0" fontId="8" fillId="0" borderId="13" xfId="0" applyFont="1" applyBorder="1" applyAlignment="1" applyProtection="1">
      <alignment horizontal="center" vertical="center" textRotation="90" wrapText="1"/>
      <protection locked="0"/>
    </xf>
    <xf numFmtId="0" fontId="8" fillId="0" borderId="15" xfId="0" applyFont="1" applyBorder="1" applyAlignment="1" applyProtection="1">
      <alignment horizontal="center" vertical="center" textRotation="90" wrapText="1"/>
      <protection locked="0"/>
    </xf>
    <xf numFmtId="0" fontId="8" fillId="0" borderId="14" xfId="0" applyFont="1" applyBorder="1" applyAlignment="1" applyProtection="1">
      <alignment horizontal="center" vertical="center" textRotation="90" wrapText="1"/>
      <protection locked="0"/>
    </xf>
    <xf numFmtId="0" fontId="8" fillId="0" borderId="12" xfId="0" applyFont="1" applyBorder="1" applyAlignment="1" applyProtection="1">
      <alignment horizontal="center" vertical="center" textRotation="90" wrapText="1"/>
      <protection locked="0"/>
    </xf>
    <xf numFmtId="0" fontId="8" fillId="0" borderId="16" xfId="0" applyFont="1" applyBorder="1" applyAlignment="1" applyProtection="1">
      <alignment horizontal="center" vertical="center" textRotation="90" wrapText="1"/>
      <protection locked="0"/>
    </xf>
    <xf numFmtId="0" fontId="8" fillId="0" borderId="18" xfId="0" applyFont="1" applyBorder="1" applyAlignment="1" applyProtection="1">
      <alignment horizontal="center" vertical="center" textRotation="90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textRotation="90" wrapText="1"/>
      <protection locked="0"/>
    </xf>
    <xf numFmtId="0" fontId="8" fillId="0" borderId="10" xfId="0" applyFont="1" applyBorder="1" applyAlignment="1" applyProtection="1">
      <alignment horizontal="center" vertical="center" textRotation="90" wrapText="1"/>
      <protection locked="0"/>
    </xf>
    <xf numFmtId="0" fontId="8" fillId="0" borderId="8" xfId="0" applyFont="1" applyBorder="1" applyAlignment="1" applyProtection="1">
      <alignment horizontal="center" vertical="center" textRotation="90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textRotation="90"/>
      <protection locked="0"/>
    </xf>
    <xf numFmtId="0" fontId="17" fillId="0" borderId="10" xfId="0" applyFont="1" applyBorder="1" applyAlignment="1" applyProtection="1">
      <alignment horizontal="center" vertical="center" textRotation="90"/>
      <protection locked="0"/>
    </xf>
    <xf numFmtId="0" fontId="17" fillId="0" borderId="7" xfId="0" applyFont="1" applyBorder="1" applyAlignment="1" applyProtection="1">
      <alignment horizontal="center" vertical="center" textRotation="90" wrapText="1"/>
      <protection locked="0"/>
    </xf>
    <xf numFmtId="0" fontId="17" fillId="0" borderId="10" xfId="0" applyFont="1" applyBorder="1" applyAlignment="1" applyProtection="1">
      <alignment horizontal="center" vertical="center" textRotation="90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textRotation="90" wrapText="1"/>
      <protection locked="0"/>
    </xf>
    <xf numFmtId="0" fontId="2" fillId="0" borderId="18" xfId="0" applyFont="1" applyBorder="1" applyAlignment="1" applyProtection="1">
      <alignment horizontal="center" vertical="center" textRotation="90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5" fillId="0" borderId="13" xfId="0" applyFont="1" applyBorder="1" applyAlignment="1" applyProtection="1">
      <alignment horizontal="center" vertical="center" textRotation="90" wrapText="1"/>
      <protection locked="0"/>
    </xf>
    <xf numFmtId="0" fontId="25" fillId="0" borderId="15" xfId="0" applyFont="1" applyBorder="1" applyAlignment="1" applyProtection="1">
      <alignment horizontal="center" vertical="center" textRotation="90" wrapText="1"/>
      <protection locked="0"/>
    </xf>
    <xf numFmtId="0" fontId="25" fillId="0" borderId="14" xfId="0" applyFont="1" applyBorder="1" applyAlignment="1" applyProtection="1">
      <alignment horizontal="center" vertical="center" textRotation="90" wrapText="1"/>
      <protection locked="0"/>
    </xf>
    <xf numFmtId="0" fontId="25" fillId="0" borderId="12" xfId="0" applyFont="1" applyBorder="1" applyAlignment="1" applyProtection="1">
      <alignment horizontal="center" vertical="center" textRotation="90" wrapText="1"/>
      <protection locked="0"/>
    </xf>
    <xf numFmtId="0" fontId="2" fillId="0" borderId="6" xfId="0" applyFont="1" applyBorder="1" applyAlignment="1" applyProtection="1">
      <alignment horizontal="center" vertical="center" textRotation="90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48" fillId="5" borderId="0" xfId="1" quotePrefix="1" applyFont="1" applyFill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center" vertical="center" textRotation="90" wrapText="1"/>
      <protection locked="0"/>
    </xf>
    <xf numFmtId="0" fontId="20" fillId="0" borderId="15" xfId="0" applyFont="1" applyBorder="1" applyAlignment="1" applyProtection="1">
      <alignment horizontal="center" vertical="center" textRotation="90" wrapText="1"/>
      <protection locked="0"/>
    </xf>
    <xf numFmtId="0" fontId="20" fillId="0" borderId="14" xfId="0" applyFont="1" applyBorder="1" applyAlignment="1" applyProtection="1">
      <alignment horizontal="center" vertical="center" textRotation="90" wrapText="1"/>
      <protection locked="0"/>
    </xf>
    <xf numFmtId="0" fontId="20" fillId="0" borderId="12" xfId="0" applyFont="1" applyBorder="1" applyAlignment="1" applyProtection="1">
      <alignment horizontal="center" vertical="center" textRotation="90" wrapText="1"/>
      <protection locked="0"/>
    </xf>
    <xf numFmtId="0" fontId="20" fillId="0" borderId="16" xfId="0" applyFont="1" applyBorder="1" applyAlignment="1" applyProtection="1">
      <alignment horizontal="center" vertical="center" textRotation="90" wrapText="1"/>
      <protection locked="0"/>
    </xf>
    <xf numFmtId="0" fontId="20" fillId="0" borderId="18" xfId="0" applyFont="1" applyBorder="1" applyAlignment="1" applyProtection="1">
      <alignment horizontal="center" vertical="center" textRotation="90" wrapText="1"/>
      <protection locked="0"/>
    </xf>
    <xf numFmtId="0" fontId="2" fillId="0" borderId="8" xfId="0" applyFont="1" applyBorder="1" applyAlignment="1" applyProtection="1">
      <alignment horizontal="center" vertical="center" textRotation="90" wrapText="1"/>
      <protection locked="0"/>
    </xf>
    <xf numFmtId="0" fontId="25" fillId="0" borderId="16" xfId="0" applyFont="1" applyBorder="1" applyAlignment="1" applyProtection="1">
      <alignment horizontal="center" vertical="center" textRotation="90" wrapText="1"/>
      <protection locked="0"/>
    </xf>
    <xf numFmtId="0" fontId="25" fillId="0" borderId="18" xfId="0" applyFont="1" applyBorder="1" applyAlignment="1" applyProtection="1">
      <alignment horizontal="center" vertical="center" textRotation="90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48" fillId="5" borderId="0" xfId="1" quotePrefix="1" applyFont="1" applyFill="1" applyAlignment="1">
      <alignment horizont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20" fillId="0" borderId="17" xfId="0" applyFont="1" applyBorder="1" applyAlignment="1" applyProtection="1">
      <alignment horizontal="center" vertical="center" textRotation="90" wrapText="1"/>
      <protection locked="0"/>
    </xf>
    <xf numFmtId="0" fontId="8" fillId="2" borderId="10" xfId="0" applyFont="1" applyFill="1" applyBorder="1" applyAlignment="1" applyProtection="1">
      <alignment horizontal="center" vertical="center" textRotation="90"/>
      <protection locked="0"/>
    </xf>
    <xf numFmtId="0" fontId="2" fillId="0" borderId="17" xfId="0" applyFont="1" applyBorder="1" applyAlignment="1" applyProtection="1">
      <alignment horizontal="center" vertical="center" textRotation="90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textRotation="90" wrapText="1"/>
      <protection locked="0"/>
    </xf>
    <xf numFmtId="0" fontId="20" fillId="0" borderId="11" xfId="0" applyFont="1" applyBorder="1" applyAlignment="1" applyProtection="1">
      <alignment horizontal="center" vertical="center" textRotation="90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35" fillId="0" borderId="0" xfId="0" applyFont="1" applyAlignment="1" applyProtection="1">
      <alignment horizontal="center" vertical="center" textRotation="90" wrapText="1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left" vertical="top"/>
      <protection locked="0"/>
    </xf>
    <xf numFmtId="0" fontId="13" fillId="0" borderId="21" xfId="0" applyFont="1" applyBorder="1" applyAlignment="1" applyProtection="1">
      <alignment horizontal="left" vertical="top"/>
      <protection locked="0"/>
    </xf>
    <xf numFmtId="0" fontId="8" fillId="2" borderId="13" xfId="0" applyFont="1" applyFill="1" applyBorder="1" applyAlignment="1" applyProtection="1">
      <alignment horizontal="center" vertical="center" textRotation="90" wrapText="1"/>
      <protection locked="0"/>
    </xf>
    <xf numFmtId="0" fontId="8" fillId="2" borderId="16" xfId="0" applyFont="1" applyFill="1" applyBorder="1" applyAlignment="1" applyProtection="1">
      <alignment horizontal="center" vertical="center" textRotation="90" wrapText="1"/>
      <protection locked="0"/>
    </xf>
    <xf numFmtId="0" fontId="8" fillId="2" borderId="14" xfId="0" applyFont="1" applyFill="1" applyBorder="1" applyAlignment="1" applyProtection="1">
      <alignment horizontal="center" vertical="center" textRotation="90" wrapText="1"/>
      <protection locked="0"/>
    </xf>
    <xf numFmtId="0" fontId="8" fillId="2" borderId="18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35" fillId="0" borderId="0" xfId="0" applyFont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'РР-1'!$D$35:$F$36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'РР-1'!$D$38:$F$38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2-4098-872D-CDDE0CFD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61456"/>
        <c:axId val="-1068469616"/>
        <c:axId val="0"/>
      </c:bar3DChart>
      <c:catAx>
        <c:axId val="-106846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9616"/>
        <c:crosses val="autoZero"/>
        <c:auto val="1"/>
        <c:lblAlgn val="ctr"/>
        <c:lblOffset val="100"/>
        <c:noMultiLvlLbl val="0"/>
      </c:catAx>
      <c:valAx>
        <c:axId val="-106846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'ПР-1'!$D$39:$F$39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B-4082-8C19-19A41FF0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60912"/>
        <c:axId val="-1068452208"/>
        <c:axId val="0"/>
      </c:bar3DChart>
      <c:catAx>
        <c:axId val="-106846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2208"/>
        <c:crosses val="autoZero"/>
        <c:auto val="1"/>
        <c:lblAlgn val="ctr"/>
        <c:lblOffset val="100"/>
        <c:noMultiLvlLbl val="0"/>
      </c:catAx>
      <c:valAx>
        <c:axId val="-106845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'ПР-1'!$D$45:$F$45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3-470B-B148-163DE1DC0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57648"/>
        <c:axId val="-1068449488"/>
        <c:axId val="0"/>
      </c:bar3DChart>
      <c:catAx>
        <c:axId val="-106845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49488"/>
        <c:crosses val="autoZero"/>
        <c:auto val="1"/>
        <c:lblAlgn val="ctr"/>
        <c:lblOffset val="100"/>
        <c:noMultiLvlLbl val="0"/>
      </c:catAx>
      <c:valAx>
        <c:axId val="-106844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7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8-4C74-BB85-F2A61F46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48944"/>
        <c:axId val="-1068466896"/>
        <c:axId val="0"/>
      </c:bar3DChart>
      <c:catAx>
        <c:axId val="-106844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6896"/>
        <c:crosses val="autoZero"/>
        <c:auto val="1"/>
        <c:lblAlgn val="ctr"/>
        <c:lblOffset val="100"/>
        <c:noMultiLvlLbl val="0"/>
      </c:catAx>
      <c:valAx>
        <c:axId val="-106846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4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  <a:endParaRPr lang="en-US"/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'ПР-2'!$D$42:$F$42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B-482C-A8DF-BE7EC22E9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48400"/>
        <c:axId val="-1068446224"/>
        <c:axId val="0"/>
      </c:bar3DChart>
      <c:catAx>
        <c:axId val="-106844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46224"/>
        <c:crosses val="autoZero"/>
        <c:auto val="1"/>
        <c:lblAlgn val="ctr"/>
        <c:lblOffset val="100"/>
        <c:noMultiLvlLbl val="0"/>
      </c:catAx>
      <c:valAx>
        <c:axId val="-106844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4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ПР'!$B$6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ПР'!$C$5:$E$5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ср.ур.</c:v>
                </c:pt>
              </c:strCache>
            </c:strRef>
          </c:cat>
          <c:val>
            <c:numRef>
              <c:f>'ИТОГ ПР'!$C$6:$E$6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9-4A4E-981B-96C31C9ABA98}"/>
            </c:ext>
          </c:extLst>
        </c:ser>
        <c:ser>
          <c:idx val="1"/>
          <c:order val="1"/>
          <c:tx>
            <c:strRef>
              <c:f>'ИТОГ ПР'!$B$7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ПР'!$C$5:$E$5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ср.ур.</c:v>
                </c:pt>
              </c:strCache>
            </c:strRef>
          </c:cat>
          <c:val>
            <c:numRef>
              <c:f>'ИТОГ ПР'!$C$7:$E$7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9-4A4E-981B-96C31C9AB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70704"/>
        <c:axId val="-1068474512"/>
        <c:axId val="0"/>
      </c:bar3DChart>
      <c:catAx>
        <c:axId val="-106847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74512"/>
        <c:crosses val="autoZero"/>
        <c:auto val="1"/>
        <c:lblAlgn val="ctr"/>
        <c:lblOffset val="100"/>
        <c:noMultiLvlLbl val="0"/>
      </c:catAx>
      <c:valAx>
        <c:axId val="-106847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7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СОЦИАЛЬНЫЕ ОТНОШЕНИЯ. ФОРМИРОВАНИЕ ОСНОВ ГРАЖДАНСТВЕННОСТИ И ПАТРИОТИЗМА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'СК-1'!$E$37:$G$37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'СК-1'!$E$39:$G$39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5-4641-A085-3549C56A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71792"/>
        <c:axId val="-1568987680"/>
        <c:axId val="0"/>
      </c:bar3DChart>
      <c:catAx>
        <c:axId val="-106847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8987680"/>
        <c:crosses val="autoZero"/>
        <c:auto val="1"/>
        <c:lblAlgn val="ctr"/>
        <c:lblOffset val="100"/>
        <c:noMultiLvlLbl val="0"/>
      </c:catAx>
      <c:valAx>
        <c:axId val="-156898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7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СОЦИАЛЬНЫЕ ОТНОШЕНИЯ. ФОРМИРОВАНИЕ ОСНОВ ГРАЖДАНСТВЕННОСТИ И ПАТРИОТИЗМА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'СК-1'!$E$43:$G$43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'СК-1'!$E$45:$G$45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5-4139-9BF1-284C47AD4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8984416"/>
        <c:axId val="-1568987136"/>
        <c:axId val="0"/>
      </c:bar3DChart>
      <c:catAx>
        <c:axId val="-156898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8987136"/>
        <c:crosses val="autoZero"/>
        <c:auto val="1"/>
        <c:lblAlgn val="ctr"/>
        <c:lblOffset val="100"/>
        <c:noMultiLvlLbl val="0"/>
      </c:catAx>
      <c:valAx>
        <c:axId val="-156898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898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ТРУДОВОЙ ВОСПИТАНИЕ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'СК-2'!$D$39:$F$39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C-4B4B-8640-07E207F2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8986592"/>
        <c:axId val="-1568980608"/>
        <c:axId val="0"/>
      </c:bar3DChart>
      <c:catAx>
        <c:axId val="-156898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8980608"/>
        <c:crosses val="autoZero"/>
        <c:auto val="1"/>
        <c:lblAlgn val="ctr"/>
        <c:lblOffset val="100"/>
        <c:noMultiLvlLbl val="0"/>
      </c:catAx>
      <c:valAx>
        <c:axId val="-156898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898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ТРУДОВОЕ ВОСПИТАНИЕ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'СК-2'!$D$45:$F$45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4-4B10-95B5-B69975F93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8980064"/>
        <c:axId val="-1568978976"/>
        <c:axId val="0"/>
      </c:bar3DChart>
      <c:catAx>
        <c:axId val="-156898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8978976"/>
        <c:crosses val="autoZero"/>
        <c:auto val="1"/>
        <c:lblAlgn val="ctr"/>
        <c:lblOffset val="100"/>
        <c:noMultiLvlLbl val="0"/>
      </c:catAx>
      <c:valAx>
        <c:axId val="-156897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898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БЕЗОПАСНОГО ПОВЕДЕНИЯЕ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D-4330-8B90-2FD3E2459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8986048"/>
        <c:axId val="-1568978432"/>
        <c:axId val="0"/>
      </c:bar3DChart>
      <c:catAx>
        <c:axId val="-156898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8978432"/>
        <c:crosses val="autoZero"/>
        <c:auto val="1"/>
        <c:lblAlgn val="ctr"/>
        <c:lblOffset val="100"/>
        <c:noMultiLvlLbl val="0"/>
      </c:catAx>
      <c:valAx>
        <c:axId val="-156897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898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'РР-1'!$B$44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'РР-1'!$D$42:$F$42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'РР-1'!$D$44:$F$44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D-4620-BA5E-7CFD56F5A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62000"/>
        <c:axId val="-1068465264"/>
        <c:axId val="0"/>
      </c:bar3DChart>
      <c:catAx>
        <c:axId val="-106846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5264"/>
        <c:crosses val="autoZero"/>
        <c:auto val="1"/>
        <c:lblAlgn val="ctr"/>
        <c:lblOffset val="100"/>
        <c:noMultiLvlLbl val="0"/>
      </c:catAx>
      <c:valAx>
        <c:axId val="-1068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БЕЗОПАСНОГО ПОВЕДЕНИЯ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'СК-3'!$D$42:$F$42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C-4C17-A756-22D10E34D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8977344"/>
        <c:axId val="-1568992576"/>
        <c:axId val="0"/>
      </c:bar3DChart>
      <c:catAx>
        <c:axId val="-156897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8992576"/>
        <c:crosses val="autoZero"/>
        <c:auto val="1"/>
        <c:lblAlgn val="ctr"/>
        <c:lblOffset val="100"/>
        <c:noMultiLvlLbl val="0"/>
      </c:catAx>
      <c:valAx>
        <c:axId val="-156899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897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СК'!$B$6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СК'!$C$5:$F$5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СК'!$C$6:$F$6</c:f>
              <c:numCache>
                <c:formatCode>0.00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6-4F6A-917E-040991B9BE43}"/>
            </c:ext>
          </c:extLst>
        </c:ser>
        <c:ser>
          <c:idx val="1"/>
          <c:order val="1"/>
          <c:tx>
            <c:strRef>
              <c:f>'ИТОГ СК'!$B$7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СК'!$C$5:$F$5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СК'!$C$7:$F$7</c:f>
              <c:numCache>
                <c:formatCode>0.00</c:formatCode>
                <c:ptCount val="4"/>
                <c:pt idx="0">
                  <c:v>0</c:v>
                </c:pt>
                <c:pt idx="1">
                  <c:v>1.3333333333333333</c:v>
                </c:pt>
                <c:pt idx="2">
                  <c:v>0</c:v>
                </c:pt>
                <c:pt idx="3">
                  <c:v>0.44444444444444442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6-4F6A-917E-040991B9B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8991488"/>
        <c:axId val="-1618134272"/>
        <c:axId val="0"/>
      </c:bar3DChart>
      <c:catAx>
        <c:axId val="-156899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34272"/>
        <c:crosses val="autoZero"/>
        <c:auto val="1"/>
        <c:lblAlgn val="ctr"/>
        <c:lblOffset val="100"/>
        <c:noMultiLvlLbl val="0"/>
      </c:catAx>
      <c:valAx>
        <c:axId val="-161813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899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'ХЭ-1'!$D$39:$F$39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9-4DC4-B1E4-816D5BBD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8127744"/>
        <c:axId val="-1618127200"/>
        <c:axId val="0"/>
      </c:bar3DChart>
      <c:catAx>
        <c:axId val="-161812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27200"/>
        <c:crosses val="autoZero"/>
        <c:auto val="1"/>
        <c:lblAlgn val="ctr"/>
        <c:lblOffset val="100"/>
        <c:noMultiLvlLbl val="0"/>
      </c:catAx>
      <c:valAx>
        <c:axId val="-161812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2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'ХЭ-1'!$D$45:$F$45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6-4461-B38B-413712F83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8126112"/>
        <c:axId val="-1618135904"/>
        <c:axId val="0"/>
      </c:bar3DChart>
      <c:catAx>
        <c:axId val="-161812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35904"/>
        <c:crosses val="autoZero"/>
        <c:auto val="1"/>
        <c:lblAlgn val="ctr"/>
        <c:lblOffset val="100"/>
        <c:noMultiLvlLbl val="0"/>
      </c:catAx>
      <c:valAx>
        <c:axId val="-161813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2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'ХЭ-2'!$E$34:$G$34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'ХЭ-2'!$E$36:$G$36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5-4367-9C0E-60B36B5A1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8125024"/>
        <c:axId val="-1618138624"/>
        <c:axId val="0"/>
      </c:bar3DChart>
      <c:catAx>
        <c:axId val="-161812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38624"/>
        <c:crosses val="autoZero"/>
        <c:auto val="1"/>
        <c:lblAlgn val="ctr"/>
        <c:lblOffset val="100"/>
        <c:noMultiLvlLbl val="0"/>
      </c:catAx>
      <c:valAx>
        <c:axId val="-161813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2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'ХЭ-2'!$E$40:$G$40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'ХЭ-2'!$E$42:$G$42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C-415E-BF66-45329627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8124480"/>
        <c:axId val="-1618138080"/>
        <c:axId val="0"/>
      </c:bar3DChart>
      <c:catAx>
        <c:axId val="-161812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38080"/>
        <c:crosses val="autoZero"/>
        <c:auto val="1"/>
        <c:lblAlgn val="ctr"/>
        <c:lblOffset val="100"/>
        <c:noMultiLvlLbl val="0"/>
      </c:catAx>
      <c:valAx>
        <c:axId val="-161813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2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ИЗОБРАЗИТЕЛЬНАЯ ДЕЯТЕЛЬНОСТЬ</a:t>
            </a: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</a:t>
            </a: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'ХЭ-3'!$D$36:$F$36</c:f>
              <c:numCache>
                <c:formatCode>0.00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1-445B-BE67-E2C6219E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8137536"/>
        <c:axId val="-1618135360"/>
        <c:axId val="0"/>
      </c:bar3DChart>
      <c:catAx>
        <c:axId val="-161813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8135360"/>
        <c:crosses val="autoZero"/>
        <c:auto val="1"/>
        <c:lblAlgn val="ctr"/>
        <c:lblOffset val="100"/>
        <c:noMultiLvlLbl val="0"/>
      </c:catAx>
      <c:valAx>
        <c:axId val="-161813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1813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ИЗОБРАЗИТЕЛЬНАЯ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'ХЭ-3'!$D$42:$F$42</c:f>
              <c:numCache>
                <c:formatCode>0.00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A1-49F4-948A-6201114D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37207200"/>
        <c:axId val="-1737206656"/>
        <c:axId val="0"/>
      </c:bar3DChart>
      <c:catAx>
        <c:axId val="-173720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737206656"/>
        <c:crosses val="autoZero"/>
        <c:auto val="1"/>
        <c:lblAlgn val="ctr"/>
        <c:lblOffset val="100"/>
        <c:noMultiLvlLbl val="0"/>
      </c:catAx>
      <c:valAx>
        <c:axId val="-173720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73720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'ХЭ-4'!$E$36:$G$36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A-4A44-8EEC-8071F711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37211008"/>
        <c:axId val="-1737200672"/>
        <c:axId val="0"/>
      </c:bar3DChart>
      <c:catAx>
        <c:axId val="-173721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00672"/>
        <c:crosses val="autoZero"/>
        <c:auto val="1"/>
        <c:lblAlgn val="ctr"/>
        <c:lblOffset val="100"/>
        <c:noMultiLvlLbl val="0"/>
      </c:catAx>
      <c:valAx>
        <c:axId val="-173720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1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'ХЭ-4'!$E$42:$G$42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F8-4025-A4B4-51F5202F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68131664"/>
        <c:axId val="-1568657008"/>
        <c:axId val="0"/>
      </c:bar3DChart>
      <c:catAx>
        <c:axId val="-196813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8657008"/>
        <c:crosses val="autoZero"/>
        <c:auto val="1"/>
        <c:lblAlgn val="ctr"/>
        <c:lblOffset val="100"/>
        <c:noMultiLvlLbl val="0"/>
      </c:catAx>
      <c:valAx>
        <c:axId val="-156865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96813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3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300"/>
              <a:t>ЗВУКОВАЯ КУЛЬТУРА РЕЧИ. ОБУЧЕНИЕ ГРАМОТЕ</a:t>
            </a:r>
          </a:p>
          <a:p>
            <a:pPr>
              <a:defRPr sz="1300"/>
            </a:pPr>
            <a:r>
              <a:rPr lang="en-US" sz="1300"/>
              <a:t>(</a:t>
            </a:r>
            <a:r>
              <a:rPr lang="ru-RU" sz="1300"/>
              <a:t>начало года)</a:t>
            </a:r>
          </a:p>
        </c:rich>
      </c:tx>
      <c:layout>
        <c:manualLayout>
          <c:xMode val="edge"/>
          <c:yMode val="edge"/>
          <c:x val="0.14742335527880052"/>
          <c:y val="1.6531885170100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3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F-4679-93D9-3F96E1E35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68528"/>
        <c:axId val="-1068465808"/>
        <c:axId val="0"/>
      </c:bar3DChart>
      <c:catAx>
        <c:axId val="-106846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5808"/>
        <c:crosses val="autoZero"/>
        <c:auto val="1"/>
        <c:lblAlgn val="ctr"/>
        <c:lblOffset val="100"/>
        <c:noMultiLvlLbl val="0"/>
      </c:catAx>
      <c:valAx>
        <c:axId val="-106846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'ХЭ-5'!$D$36:$F$36</c:f>
              <c:numCache>
                <c:formatCode>0.00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9-46D8-945A-6FB68DD3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8900704"/>
        <c:axId val="-1011073232"/>
        <c:axId val="0"/>
      </c:bar3DChart>
      <c:catAx>
        <c:axId val="-156890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73232"/>
        <c:crosses val="autoZero"/>
        <c:auto val="1"/>
        <c:lblAlgn val="ctr"/>
        <c:lblOffset val="100"/>
        <c:noMultiLvlLbl val="0"/>
      </c:catAx>
      <c:valAx>
        <c:axId val="-101107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890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'ХЭ-5'!$D$42:$F$42</c:f>
              <c:numCache>
                <c:formatCode>0.00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7-4085-9A7A-60D4F6DEB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2352"/>
        <c:axId val="-1011055824"/>
        <c:axId val="0"/>
      </c:bar3DChart>
      <c:catAx>
        <c:axId val="-101106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55824"/>
        <c:crosses val="autoZero"/>
        <c:auto val="1"/>
        <c:lblAlgn val="ctr"/>
        <c:lblOffset val="100"/>
        <c:noMultiLvlLbl val="0"/>
      </c:catAx>
      <c:valAx>
        <c:axId val="-101105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6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altLang="en-US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altLang="en-US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'ХЭ-5'!$I$36:$K$36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'ХЭ-5'!$M$34:$O$34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'ХЭ-5'!$M$36:$O$36</c:f>
              <c:numCache>
                <c:formatCode>0.00</c:formatCode>
                <c:ptCount val="3"/>
                <c:pt idx="0">
                  <c:v>0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D-4DE1-8462-5205FA80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3440"/>
        <c:axId val="-1011084656"/>
        <c:axId val="0"/>
      </c:bar3DChart>
      <c:catAx>
        <c:axId val="-101106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84656"/>
        <c:crosses val="autoZero"/>
        <c:auto val="1"/>
        <c:lblAlgn val="ctr"/>
        <c:lblOffset val="100"/>
        <c:noMultiLvlLbl val="0"/>
      </c:catAx>
      <c:valAx>
        <c:axId val="-101108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6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'ХЭ-5'!$I$42:$K$42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'ХЭ-5'!$M$40:$O$40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'ХЭ-5'!$M$42:$O$42</c:f>
              <c:numCache>
                <c:formatCode>0.00</c:formatCode>
                <c:ptCount val="3"/>
                <c:pt idx="0">
                  <c:v>33.333333333333336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E-4A7E-B3DC-B883C641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7584"/>
        <c:axId val="-1011062896"/>
        <c:axId val="0"/>
      </c:bar3DChart>
      <c:catAx>
        <c:axId val="-101107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62896"/>
        <c:crosses val="autoZero"/>
        <c:auto val="1"/>
        <c:lblAlgn val="ctr"/>
        <c:lblOffset val="100"/>
        <c:noMultiLvlLbl val="0"/>
      </c:catAx>
      <c:valAx>
        <c:axId val="-101106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7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ХЭ'!$B$6:$H$6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1.8571428571428572</c:v>
                </c:pt>
                <c:pt idx="3">
                  <c:v>0</c:v>
                </c:pt>
                <c:pt idx="4">
                  <c:v>1.4444444444444446</c:v>
                </c:pt>
                <c:pt idx="5">
                  <c:v>2</c:v>
                </c:pt>
                <c:pt idx="6">
                  <c:v>0.88359788359788372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4-428B-8DAB-D9910C43BE59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ХЭ'!$B$7:$H$7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1.3333333333333333</c:v>
                </c:pt>
                <c:pt idx="3">
                  <c:v>0</c:v>
                </c:pt>
                <c:pt idx="4">
                  <c:v>2.2222222222222219</c:v>
                </c:pt>
                <c:pt idx="5">
                  <c:v>2.6666666666666665</c:v>
                </c:pt>
                <c:pt idx="6">
                  <c:v>1.037037037037037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4-428B-8DAB-D9910C43B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3984"/>
        <c:axId val="-1011056368"/>
        <c:axId val="0"/>
      </c:bar3DChart>
      <c:catAx>
        <c:axId val="-101106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6368"/>
        <c:crosses val="autoZero"/>
        <c:auto val="1"/>
        <c:lblAlgn val="ctr"/>
        <c:lblOffset val="100"/>
        <c:noMultiLvlLbl val="0"/>
      </c:catAx>
      <c:valAx>
        <c:axId val="-101105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ОСНОВНАЯ ГИМНАСТИКА. ПОДВИЖНЫЕ И СПОРТИВНЫЕ ИГРЫ. СПОРТИВНЫЕ УПРАЖНЕНИЯ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'ФР-1'!$D$39:$F$39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C-41A4-B225-0FE4C622F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8672"/>
        <c:axId val="-1011064528"/>
        <c:axId val="0"/>
      </c:bar3DChart>
      <c:catAx>
        <c:axId val="-101107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64528"/>
        <c:crosses val="autoZero"/>
        <c:auto val="1"/>
        <c:lblAlgn val="ctr"/>
        <c:lblOffset val="100"/>
        <c:noMultiLvlLbl val="0"/>
      </c:catAx>
      <c:valAx>
        <c:axId val="-101106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7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ОСНОВНАЯ ГИМНАСТИКА. ПОДВИЖНЫЕ И СПОРТИВНЫЕ ИГРЫ. СПОРТИВНЫЕ УПРАЖНЕНИЯ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'ФР-1'!$D$45:$F$45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8-47F4-B723-87B0CD8E2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4864"/>
        <c:axId val="-1011069424"/>
        <c:axId val="0"/>
      </c:bar3DChart>
      <c:catAx>
        <c:axId val="-101107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69424"/>
        <c:crosses val="autoZero"/>
        <c:auto val="1"/>
        <c:lblAlgn val="ctr"/>
        <c:lblOffset val="100"/>
        <c:noMultiLvlLbl val="0"/>
      </c:catAx>
      <c:valAx>
        <c:axId val="-101106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01107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050"/>
              <a:t>ФОРМИРОВАНИЕ ОСНОВ ЗДОРОВОГО ОБРАЗА ЖИЗНИ. </a:t>
            </a:r>
          </a:p>
          <a:p>
            <a:pPr>
              <a:defRPr sz="1050"/>
            </a:pPr>
            <a:r>
              <a:rPr lang="ru-RU" sz="1050"/>
              <a:t>АКТИВНЫЙ ОТДЫХ.</a:t>
            </a:r>
            <a:endParaRPr lang="en-US" sz="1050"/>
          </a:p>
          <a:p>
            <a:pPr>
              <a:defRPr sz="1050"/>
            </a:pPr>
            <a:r>
              <a:rPr lang="ru-RU" sz="105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0-4271-A5E3-9E9851C0B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68880"/>
        <c:axId val="-1011055280"/>
        <c:axId val="0"/>
      </c:bar3DChart>
      <c:catAx>
        <c:axId val="-101106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55280"/>
        <c:crosses val="autoZero"/>
        <c:auto val="1"/>
        <c:lblAlgn val="ctr"/>
        <c:lblOffset val="100"/>
        <c:noMultiLvlLbl val="0"/>
      </c:catAx>
      <c:valAx>
        <c:axId val="-101105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000"/>
              <a:t>ФОРМИРОВАНИЕ ОСНОВ ЗДОРОВОГО ОБРАЗА ЖИЗНИ.</a:t>
            </a:r>
          </a:p>
          <a:p>
            <a:pPr>
              <a:defRPr sz="1000"/>
            </a:pPr>
            <a:r>
              <a:rPr lang="ru-RU" sz="1000"/>
              <a:t>АКТИВНЫЙ ОТДЫХ.</a:t>
            </a:r>
            <a:endParaRPr lang="en-US" sz="1000"/>
          </a:p>
          <a:p>
            <a:pPr>
              <a:defRPr sz="1000"/>
            </a:pPr>
            <a:r>
              <a:rPr lang="ru-RU" sz="10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'ФР-2'!$D$40:$F$40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A-4434-8C5C-7C483CFA8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8128"/>
        <c:axId val="-1011065072"/>
        <c:axId val="0"/>
      </c:bar3DChart>
      <c:catAx>
        <c:axId val="-1011078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5072"/>
        <c:crosses val="autoZero"/>
        <c:auto val="1"/>
        <c:lblAlgn val="ctr"/>
        <c:lblOffset val="100"/>
        <c:noMultiLvlLbl val="0"/>
      </c:catAx>
      <c:valAx>
        <c:axId val="-101106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ФР'!$C$6:$E$6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4-4C6F-9866-280BAE3FBA29}"/>
            </c:ext>
          </c:extLst>
        </c:ser>
        <c:ser>
          <c:idx val="1"/>
          <c:order val="1"/>
          <c:tx>
            <c:strRef>
              <c:f>'ИТОГ ФР'!$B$7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ФР'!$C$7:$E$7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4-4C6F-9866-280BAE3FB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9216"/>
        <c:axId val="-1011061808"/>
        <c:axId val="0"/>
      </c:bar3DChart>
      <c:catAx>
        <c:axId val="-101107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1808"/>
        <c:crosses val="autoZero"/>
        <c:auto val="1"/>
        <c:lblAlgn val="ctr"/>
        <c:lblOffset val="100"/>
        <c:noMultiLvlLbl val="0"/>
      </c:catAx>
      <c:valAx>
        <c:axId val="-101106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ЗВУКОВАЯ КУЛЬТУРА РЕЧИ. ОБУЧЕНИЕ ГРАМОТЕ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'РР-2'!$D$42:$F$42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3-45D0-84B8-039A4198E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59824"/>
        <c:axId val="-1068451664"/>
        <c:axId val="0"/>
      </c:bar3DChart>
      <c:catAx>
        <c:axId val="-106845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1664"/>
        <c:crosses val="autoZero"/>
        <c:auto val="1"/>
        <c:lblAlgn val="ctr"/>
        <c:lblOffset val="100"/>
        <c:noMultiLvlLbl val="0"/>
      </c:catAx>
      <c:valAx>
        <c:axId val="-106845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'ОБЩИЙ ИТОГ'!$B$7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ИТОГ'!$C$6:$H$6</c:f>
              <c:strCache>
                <c:ptCount val="6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ИТОГ'!$C$7:$H$7</c:f>
              <c:numCache>
                <c:formatCode>0.00</c:formatCode>
                <c:ptCount val="6"/>
                <c:pt idx="0">
                  <c:v>0.23749999999999996</c:v>
                </c:pt>
                <c:pt idx="1">
                  <c:v>0</c:v>
                </c:pt>
                <c:pt idx="2">
                  <c:v>0.33333333333333331</c:v>
                </c:pt>
                <c:pt idx="3">
                  <c:v>0.88359788359788372</c:v>
                </c:pt>
                <c:pt idx="4">
                  <c:v>0</c:v>
                </c:pt>
                <c:pt idx="5">
                  <c:v>0.29088624338624341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B-44A7-9639-62566214CCD6}"/>
            </c:ext>
          </c:extLst>
        </c:ser>
        <c:ser>
          <c:idx val="1"/>
          <c:order val="1"/>
          <c:tx>
            <c:strRef>
              <c:f>'ОБЩИЙ ИТОГ'!$B$8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ИТОГ'!$C$6:$H$6</c:f>
              <c:strCache>
                <c:ptCount val="6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ИТОГ'!$C$8:$H$8</c:f>
              <c:numCache>
                <c:formatCode>0.00</c:formatCode>
                <c:ptCount val="6"/>
                <c:pt idx="0">
                  <c:v>0.31250000000000006</c:v>
                </c:pt>
                <c:pt idx="1">
                  <c:v>0</c:v>
                </c:pt>
                <c:pt idx="2">
                  <c:v>0.44444444444444442</c:v>
                </c:pt>
                <c:pt idx="3">
                  <c:v>1.037037037037037</c:v>
                </c:pt>
                <c:pt idx="4">
                  <c:v>0</c:v>
                </c:pt>
                <c:pt idx="5">
                  <c:v>0.35879629629629628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B-44A7-9639-62566214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11077040"/>
        <c:axId val="-1011061264"/>
        <c:axId val="0"/>
      </c:bar3DChart>
      <c:catAx>
        <c:axId val="-101107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61264"/>
        <c:crosses val="autoZero"/>
        <c:auto val="1"/>
        <c:lblAlgn val="ctr"/>
        <c:lblOffset val="100"/>
        <c:noMultiLvlLbl val="0"/>
      </c:catAx>
      <c:valAx>
        <c:axId val="-101106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110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СОВЕРШЕНСТВОВАНИЕ ГРАММАТИЧЕСКОГО СТРОЯ РЕЧИ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8-44ED-B398-F4FCBC891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58192"/>
        <c:axId val="-1068456560"/>
        <c:axId val="0"/>
      </c:bar3DChart>
      <c:catAx>
        <c:axId val="-106845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6560"/>
        <c:crosses val="autoZero"/>
        <c:auto val="1"/>
        <c:lblAlgn val="ctr"/>
        <c:lblOffset val="100"/>
        <c:noMultiLvlLbl val="0"/>
      </c:catAx>
      <c:valAx>
        <c:axId val="-106845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СОВЕРШЕНСТВОВАНИЕ ГРАММАТИЧЕСКОГО СТРОЯ РЕЧИ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'РР-3'!$D$42:$F$42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5-496B-8E18-CF5D555D1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67440"/>
        <c:axId val="-1068453296"/>
        <c:axId val="0"/>
      </c:bar3DChart>
      <c:catAx>
        <c:axId val="-106846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3296"/>
        <c:crosses val="autoZero"/>
        <c:auto val="1"/>
        <c:lblAlgn val="ctr"/>
        <c:lblOffset val="100"/>
        <c:noMultiLvlLbl val="0"/>
      </c:catAx>
      <c:valAx>
        <c:axId val="-106845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СВЯЗНАЯ РЕЧЬ.</a:t>
            </a:r>
          </a:p>
          <a:p>
            <a:pPr>
              <a:defRPr sz="1100"/>
            </a:pPr>
            <a:r>
              <a:rPr lang="ru-RU" sz="1100"/>
              <a:t>ИНТЕРЕС К ХУДОЖЕСТВЕННОЙ ЛИТЕРАТУРЕ 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D-4CF4-B800-9F202786E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50032"/>
        <c:axId val="-1068463632"/>
        <c:axId val="0"/>
      </c:bar3DChart>
      <c:catAx>
        <c:axId val="-106845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3632"/>
        <c:crosses val="autoZero"/>
        <c:auto val="1"/>
        <c:lblAlgn val="ctr"/>
        <c:lblOffset val="100"/>
        <c:noMultiLvlLbl val="0"/>
      </c:catAx>
      <c:valAx>
        <c:axId val="-106846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СВЯЗНАЯ РЕЧЬ.</a:t>
            </a:r>
          </a:p>
          <a:p>
            <a:pPr>
              <a:defRPr sz="1100"/>
            </a:pPr>
            <a:r>
              <a:rPr lang="ru-RU" sz="1100"/>
              <a:t>ИНТЕРЕС К ХУДОЖЕСТВЕННОЙ ЛИТЕРАТУРЕ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'РР-4'!$D$42:$F$42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7-4587-AF77-19E650B87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68473424"/>
        <c:axId val="-1068472880"/>
        <c:axId val="0"/>
      </c:bar3DChart>
      <c:catAx>
        <c:axId val="-106847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72880"/>
        <c:crosses val="autoZero"/>
        <c:auto val="1"/>
        <c:lblAlgn val="ctr"/>
        <c:lblOffset val="100"/>
        <c:noMultiLvlLbl val="0"/>
      </c:catAx>
      <c:valAx>
        <c:axId val="-106847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7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'ИТОГ РР'!$A$6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РР'!$B$5:$F$5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РР'!$B$6:$F$6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0.94999999999999984</c:v>
                </c:pt>
                <c:pt idx="3">
                  <c:v>0</c:v>
                </c:pt>
                <c:pt idx="4">
                  <c:v>0.23749999999999996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C-4916-834E-52B7D0DCA690}"/>
            </c:ext>
          </c:extLst>
        </c:ser>
        <c:ser>
          <c:idx val="1"/>
          <c:order val="1"/>
          <c:tx>
            <c:strRef>
              <c:f>'ИТОГ РР'!$A$7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РР'!$B$5:$F$5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РР'!$B$7:$F$7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1.2500000000000002</c:v>
                </c:pt>
                <c:pt idx="3">
                  <c:v>0</c:v>
                </c:pt>
                <c:pt idx="4">
                  <c:v>0.31250000000000006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2C-4916-834E-52B7D0DC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68472336"/>
        <c:axId val="-1068452752"/>
      </c:barChart>
      <c:catAx>
        <c:axId val="-106847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2752"/>
        <c:crosses val="autoZero"/>
        <c:auto val="1"/>
        <c:lblAlgn val="ctr"/>
        <c:lblOffset val="100"/>
        <c:noMultiLvlLbl val="0"/>
      </c:catAx>
      <c:valAx>
        <c:axId val="-106845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7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7" Type="http://schemas.microsoft.com/office/2007/relationships/hdphoto" Target="../media/hdphoto1.wdp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image" Target="../media/image20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21.png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175846</xdr:colOff>
      <xdr:row>25</xdr:row>
      <xdr:rowOff>139031</xdr:rowOff>
    </xdr:from>
    <xdr:to>
      <xdr:col>7</xdr:col>
      <xdr:colOff>230616</xdr:colOff>
      <xdr:row>45</xdr:row>
      <xdr:rowOff>142250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0C8605-32C9-8232-A986-394A17CB9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269" y="5751454"/>
          <a:ext cx="4011309" cy="3813219"/>
        </a:xfrm>
        <a:prstGeom prst="rect">
          <a:avLst/>
        </a:prstGeom>
      </xdr:spPr>
    </xdr:pic>
    <xdr:clientData/>
  </xdr:twoCellAnchor>
  <xdr:twoCellAnchor editAs="oneCell">
    <xdr:from>
      <xdr:col>1</xdr:col>
      <xdr:colOff>556845</xdr:colOff>
      <xdr:row>16</xdr:row>
      <xdr:rowOff>1</xdr:rowOff>
    </xdr:from>
    <xdr:to>
      <xdr:col>4</xdr:col>
      <xdr:colOff>424349</xdr:colOff>
      <xdr:row>19</xdr:row>
      <xdr:rowOff>175847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4461C4D-D775-0A17-9CEC-4A5A86166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0" r="19508" b="53902"/>
        <a:stretch/>
      </xdr:blipFill>
      <xdr:spPr>
        <a:xfrm>
          <a:off x="1216268" y="3634155"/>
          <a:ext cx="1845773" cy="747346"/>
        </a:xfrm>
        <a:prstGeom prst="rect">
          <a:avLst/>
        </a:prstGeom>
      </xdr:spPr>
    </xdr:pic>
    <xdr:clientData/>
  </xdr:twoCellAnchor>
  <xdr:twoCellAnchor editAs="oneCell">
    <xdr:from>
      <xdr:col>4</xdr:col>
      <xdr:colOff>534866</xdr:colOff>
      <xdr:row>15</xdr:row>
      <xdr:rowOff>188836</xdr:rowOff>
    </xdr:from>
    <xdr:to>
      <xdr:col>6</xdr:col>
      <xdr:colOff>417636</xdr:colOff>
      <xdr:row>20</xdr:row>
      <xdr:rowOff>1464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3465932-2619-42AF-9F04-FD448A78F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0" t="47574" r="23606"/>
        <a:stretch/>
      </xdr:blipFill>
      <xdr:spPr>
        <a:xfrm>
          <a:off x="3172558" y="3625163"/>
          <a:ext cx="1201616" cy="8237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</xdr:row>
      <xdr:rowOff>185737</xdr:rowOff>
    </xdr:from>
    <xdr:to>
      <xdr:col>6</xdr:col>
      <xdr:colOff>28575</xdr:colOff>
      <xdr:row>26</xdr:row>
      <xdr:rowOff>85725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22EC6AC-1211-FC46-F562-046C38322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231197</xdr:colOff>
      <xdr:row>34</xdr:row>
      <xdr:rowOff>64508</xdr:rowOff>
    </xdr:from>
    <xdr:to>
      <xdr:col>17</xdr:col>
      <xdr:colOff>363682</xdr:colOff>
      <xdr:row>53</xdr:row>
      <xdr:rowOff>34636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9B6ECD25-F1D0-BC61-3789-2B8DA4EC0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244619</xdr:colOff>
      <xdr:row>34</xdr:row>
      <xdr:rowOff>64508</xdr:rowOff>
    </xdr:from>
    <xdr:to>
      <xdr:col>29</xdr:col>
      <xdr:colOff>334817</xdr:colOff>
      <xdr:row>53</xdr:row>
      <xdr:rowOff>34636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E301B4F-B2FE-4DA9-A308-AE2D08849D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381001</xdr:colOff>
      <xdr:row>50</xdr:row>
      <xdr:rowOff>15190</xdr:rowOff>
    </xdr:from>
    <xdr:to>
      <xdr:col>11</xdr:col>
      <xdr:colOff>17319</xdr:colOff>
      <xdr:row>63</xdr:row>
      <xdr:rowOff>58449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AA5C622-C060-4E1B-BE8B-561A5CA68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26" t="36803" r="6569" b="14613"/>
        <a:stretch/>
      </xdr:blipFill>
      <xdr:spPr>
        <a:xfrm>
          <a:off x="381001" y="12137917"/>
          <a:ext cx="7983682" cy="25197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48</xdr:row>
      <xdr:rowOff>4762</xdr:rowOff>
    </xdr:from>
    <xdr:to>
      <xdr:col>8</xdr:col>
      <xdr:colOff>142875</xdr:colOff>
      <xdr:row>67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A5CE1BD-5F70-6D0B-AA31-A78A5F9DE2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164142</xdr:colOff>
      <xdr:row>48</xdr:row>
      <xdr:rowOff>4762</xdr:rowOff>
    </xdr:from>
    <xdr:to>
      <xdr:col>18</xdr:col>
      <xdr:colOff>109537</xdr:colOff>
      <xdr:row>67</xdr:row>
      <xdr:rowOff>57150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84C54D0C-5141-1281-0F39-DAD771470C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404813</xdr:colOff>
      <xdr:row>70</xdr:row>
      <xdr:rowOff>69273</xdr:rowOff>
    </xdr:from>
    <xdr:to>
      <xdr:col>13</xdr:col>
      <xdr:colOff>408260</xdr:colOff>
      <xdr:row>96</xdr:row>
      <xdr:rowOff>26842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376760A-C526-A1A5-E546-D6C6CC8C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7949" y="15898091"/>
          <a:ext cx="6584356" cy="4910569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344261</xdr:colOff>
      <xdr:row>31</xdr:row>
      <xdr:rowOff>185736</xdr:rowOff>
    </xdr:from>
    <xdr:to>
      <xdr:col>16</xdr:col>
      <xdr:colOff>367393</xdr:colOff>
      <xdr:row>50</xdr:row>
      <xdr:rowOff>108857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92184B5-DD4A-DB72-A9E3-9AEBCA2A1F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93889</xdr:colOff>
      <xdr:row>32</xdr:row>
      <xdr:rowOff>10204</xdr:rowOff>
    </xdr:from>
    <xdr:to>
      <xdr:col>27</xdr:col>
      <xdr:colOff>3029</xdr:colOff>
      <xdr:row>50</xdr:row>
      <xdr:rowOff>137286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B4EC36D-7B82-22B5-E75A-9439F6A397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303533</xdr:colOff>
      <xdr:row>2</xdr:row>
      <xdr:rowOff>242454</xdr:rowOff>
    </xdr:from>
    <xdr:to>
      <xdr:col>26</xdr:col>
      <xdr:colOff>536862</xdr:colOff>
      <xdr:row>32</xdr:row>
      <xdr:rowOff>114112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E4B89A-0485-DDBE-CF40-2AA3B0FDD2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99"/>
        <a:stretch/>
      </xdr:blipFill>
      <xdr:spPr bwMode="auto">
        <a:xfrm flipH="1">
          <a:off x="13153624" y="692727"/>
          <a:ext cx="5359511" cy="7474340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8</xdr:row>
      <xdr:rowOff>33336</xdr:rowOff>
    </xdr:from>
    <xdr:to>
      <xdr:col>7</xdr:col>
      <xdr:colOff>523874</xdr:colOff>
      <xdr:row>26</xdr:row>
      <xdr:rowOff>152399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B02F92A-E13E-C11C-FA86-75C206E44F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46</xdr:row>
      <xdr:rowOff>185737</xdr:rowOff>
    </xdr:from>
    <xdr:to>
      <xdr:col>8</xdr:col>
      <xdr:colOff>19049</xdr:colOff>
      <xdr:row>66</xdr:row>
      <xdr:rowOff>66675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8DB32362-4F0E-525A-10D1-F79EB9EC6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600075</xdr:colOff>
      <xdr:row>47</xdr:row>
      <xdr:rowOff>14287</xdr:rowOff>
    </xdr:from>
    <xdr:to>
      <xdr:col>17</xdr:col>
      <xdr:colOff>411132</xdr:colOff>
      <xdr:row>66</xdr:row>
      <xdr:rowOff>85725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F0D9B8A3-2E13-1027-57C6-24F4D84FD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163286</xdr:colOff>
      <xdr:row>33</xdr:row>
      <xdr:rowOff>0</xdr:rowOff>
    </xdr:from>
    <xdr:to>
      <xdr:col>13</xdr:col>
      <xdr:colOff>449036</xdr:colOff>
      <xdr:row>47</xdr:row>
      <xdr:rowOff>44060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978DBD0-652E-4B0C-8061-5143D5130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23" t="74661" r="55024" b="3401"/>
        <a:stretch>
          <a:fillRect/>
        </a:stretch>
      </xdr:blipFill>
      <xdr:spPr>
        <a:xfrm>
          <a:off x="7334250" y="8123464"/>
          <a:ext cx="2898322" cy="322813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634253</xdr:colOff>
      <xdr:row>43</xdr:row>
      <xdr:rowOff>115979</xdr:rowOff>
    </xdr:from>
    <xdr:to>
      <xdr:col>7</xdr:col>
      <xdr:colOff>247650</xdr:colOff>
      <xdr:row>59</xdr:row>
      <xdr:rowOff>180974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88F13ACB-965A-E1CA-D7E1-18C9417482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532280</xdr:colOff>
      <xdr:row>43</xdr:row>
      <xdr:rowOff>79559</xdr:rowOff>
    </xdr:from>
    <xdr:to>
      <xdr:col>17</xdr:col>
      <xdr:colOff>206345</xdr:colOff>
      <xdr:row>59</xdr:row>
      <xdr:rowOff>144554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22624A8-0FE2-D438-3455-376A25B3F1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609308</xdr:colOff>
      <xdr:row>30</xdr:row>
      <xdr:rowOff>183215</xdr:rowOff>
    </xdr:from>
    <xdr:to>
      <xdr:col>13</xdr:col>
      <xdr:colOff>247648</xdr:colOff>
      <xdr:row>42</xdr:row>
      <xdr:rowOff>178096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3E3B4C6-8100-3E2E-D2F9-6013C9107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308" y="8016127"/>
          <a:ext cx="2282928" cy="279635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381001</xdr:colOff>
      <xdr:row>31</xdr:row>
      <xdr:rowOff>168087</xdr:rowOff>
    </xdr:from>
    <xdr:to>
      <xdr:col>17</xdr:col>
      <xdr:colOff>100853</xdr:colOff>
      <xdr:row>48</xdr:row>
      <xdr:rowOff>78441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14FBBD6-9E3B-DDE2-7727-074724DA8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56030</xdr:colOff>
      <xdr:row>31</xdr:row>
      <xdr:rowOff>168087</xdr:rowOff>
    </xdr:from>
    <xdr:to>
      <xdr:col>29</xdr:col>
      <xdr:colOff>381000</xdr:colOff>
      <xdr:row>48</xdr:row>
      <xdr:rowOff>78441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64E3FB-1254-B0B5-AEF3-905E88365E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826634</xdr:colOff>
      <xdr:row>39</xdr:row>
      <xdr:rowOff>89390</xdr:rowOff>
    </xdr:from>
    <xdr:to>
      <xdr:col>5</xdr:col>
      <xdr:colOff>571500</xdr:colOff>
      <xdr:row>58</xdr:row>
      <xdr:rowOff>132308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DEFC7C-0B12-420F-A1D8-AC83AF10E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9" r="64830" b="64167"/>
        <a:stretch/>
      </xdr:blipFill>
      <xdr:spPr>
        <a:xfrm>
          <a:off x="1469572" y="10828828"/>
          <a:ext cx="3602491" cy="387673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16</xdr:col>
      <xdr:colOff>202560</xdr:colOff>
      <xdr:row>29</xdr:row>
      <xdr:rowOff>433754</xdr:rowOff>
    </xdr:from>
    <xdr:to>
      <xdr:col>19</xdr:col>
      <xdr:colOff>608686</xdr:colOff>
      <xdr:row>36</xdr:row>
      <xdr:rowOff>177923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6ECBFEC-1C9C-4618-BF0A-AAD5BCC440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34156" r="61484" b="31050"/>
        <a:stretch>
          <a:fillRect/>
        </a:stretch>
      </xdr:blipFill>
      <xdr:spPr>
        <a:xfrm>
          <a:off x="12117469" y="8885027"/>
          <a:ext cx="2380399" cy="1770396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27</xdr:col>
      <xdr:colOff>107047</xdr:colOff>
      <xdr:row>47</xdr:row>
      <xdr:rowOff>95250</xdr:rowOff>
    </xdr:from>
    <xdr:to>
      <xdr:col>31</xdr:col>
      <xdr:colOff>47621</xdr:colOff>
      <xdr:row>57</xdr:row>
      <xdr:rowOff>45042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ADD9E36-BB9E-4DAD-AB3E-B96EDECABE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0" t="68056" r="61408" b="4305"/>
        <a:stretch>
          <a:fillRect/>
        </a:stretch>
      </xdr:blipFill>
      <xdr:spPr>
        <a:xfrm>
          <a:off x="18752235" y="12573000"/>
          <a:ext cx="2512324" cy="185479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16</xdr:col>
      <xdr:colOff>47625</xdr:colOff>
      <xdr:row>46</xdr:row>
      <xdr:rowOff>63565</xdr:rowOff>
    </xdr:from>
    <xdr:to>
      <xdr:col>20</xdr:col>
      <xdr:colOff>233309</xdr:colOff>
      <xdr:row>55</xdr:row>
      <xdr:rowOff>183696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5998AFE-9CF3-4470-AE0B-884456387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408" t="36667" b="35139"/>
        <a:stretch>
          <a:fillRect/>
        </a:stretch>
      </xdr:blipFill>
      <xdr:spPr>
        <a:xfrm>
          <a:off x="11620500" y="12350815"/>
          <a:ext cx="2757434" cy="183463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121228</xdr:colOff>
      <xdr:row>31</xdr:row>
      <xdr:rowOff>49945</xdr:rowOff>
    </xdr:from>
    <xdr:to>
      <xdr:col>22</xdr:col>
      <xdr:colOff>404812</xdr:colOff>
      <xdr:row>68</xdr:row>
      <xdr:rowOff>9103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E5C8E38-26A6-4EB2-894A-4FCF5E031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73" b="50608"/>
        <a:stretch/>
      </xdr:blipFill>
      <xdr:spPr>
        <a:xfrm>
          <a:off x="11031683" y="8657081"/>
          <a:ext cx="4768992" cy="7561840"/>
        </a:xfrm>
        <a:prstGeom prst="rect">
          <a:avLst/>
        </a:prstGeom>
      </xdr:spPr>
    </xdr:pic>
    <xdr:clientData/>
  </xdr:twoCellAnchor>
  <xdr:twoCellAnchor>
    <xdr:from>
      <xdr:col>2</xdr:col>
      <xdr:colOff>1897577</xdr:colOff>
      <xdr:row>44</xdr:row>
      <xdr:rowOff>17318</xdr:rowOff>
    </xdr:from>
    <xdr:to>
      <xdr:col>15</xdr:col>
      <xdr:colOff>536863</xdr:colOff>
      <xdr:row>66</xdr:row>
      <xdr:rowOff>169469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59ABB95-C30F-9423-C67C-5254693E19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233794</xdr:colOff>
      <xdr:row>44</xdr:row>
      <xdr:rowOff>48245</xdr:rowOff>
    </xdr:from>
    <xdr:to>
      <xdr:col>35</xdr:col>
      <xdr:colOff>138959</xdr:colOff>
      <xdr:row>67</xdr:row>
      <xdr:rowOff>9896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D1105748-DE98-5540-8549-C5C28556D0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43</xdr:row>
      <xdr:rowOff>176212</xdr:rowOff>
    </xdr:from>
    <xdr:to>
      <xdr:col>6</xdr:col>
      <xdr:colOff>238125</xdr:colOff>
      <xdr:row>58</xdr:row>
      <xdr:rowOff>61912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F7709A61-2AB1-88B6-059E-50D7EBC2D5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561975</xdr:colOff>
      <xdr:row>59</xdr:row>
      <xdr:rowOff>138112</xdr:rowOff>
    </xdr:from>
    <xdr:to>
      <xdr:col>6</xdr:col>
      <xdr:colOff>266700</xdr:colOff>
      <xdr:row>74</xdr:row>
      <xdr:rowOff>23812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7C98FD41-F8A6-1249-6639-48EF59E64C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542925</xdr:colOff>
      <xdr:row>43</xdr:row>
      <xdr:rowOff>176212</xdr:rowOff>
    </xdr:from>
    <xdr:to>
      <xdr:col>15</xdr:col>
      <xdr:colOff>238125</xdr:colOff>
      <xdr:row>58</xdr:row>
      <xdr:rowOff>61912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A9B5060B-0FC0-2BA5-74CE-C136DEC14D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552450</xdr:colOff>
      <xdr:row>60</xdr:row>
      <xdr:rowOff>42862</xdr:rowOff>
    </xdr:from>
    <xdr:to>
      <xdr:col>15</xdr:col>
      <xdr:colOff>247650</xdr:colOff>
      <xdr:row>74</xdr:row>
      <xdr:rowOff>119062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E1F7186A-0BF7-1FF4-C266-86CA67D826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180975</xdr:colOff>
      <xdr:row>70</xdr:row>
      <xdr:rowOff>106254</xdr:rowOff>
    </xdr:from>
    <xdr:to>
      <xdr:col>8</xdr:col>
      <xdr:colOff>517361</xdr:colOff>
      <xdr:row>89</xdr:row>
      <xdr:rowOff>180975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773734D-58C9-403F-815F-F1DC83870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21" b="50176"/>
        <a:stretch/>
      </xdr:blipFill>
      <xdr:spPr>
        <a:xfrm>
          <a:off x="4762500" y="15984429"/>
          <a:ext cx="2308061" cy="369422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16121</xdr:colOff>
      <xdr:row>0</xdr:row>
      <xdr:rowOff>0</xdr:rowOff>
    </xdr:from>
    <xdr:to>
      <xdr:col>0</xdr:col>
      <xdr:colOff>666019</xdr:colOff>
      <xdr:row>2</xdr:row>
      <xdr:rowOff>71841</xdr:rowOff>
    </xdr:to>
    <xdr:pic>
      <xdr:nvPicPr>
        <xdr:cNvPr id="2" name="Рисунок 1" descr="Открытая папка">
          <a:extLst>
            <a:ext uri="{FF2B5EF4-FFF2-40B4-BE49-F238E27FC236}">
              <a16:creationId xmlns:a16="http://schemas.microsoft.com/office/drawing/2014/main" id="{50DFB83F-EFF2-4F2A-9EE8-C76C7BCED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21" y="0"/>
          <a:ext cx="649898" cy="6067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7</xdr:row>
      <xdr:rowOff>176212</xdr:rowOff>
    </xdr:from>
    <xdr:to>
      <xdr:col>7</xdr:col>
      <xdr:colOff>790574</xdr:colOff>
      <xdr:row>25</xdr:row>
      <xdr:rowOff>152400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54C8169-CBFF-79A4-38CD-72A581172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830407</xdr:colOff>
      <xdr:row>47</xdr:row>
      <xdr:rowOff>17318</xdr:rowOff>
    </xdr:from>
    <xdr:to>
      <xdr:col>13</xdr:col>
      <xdr:colOff>86591</xdr:colOff>
      <xdr:row>72</xdr:row>
      <xdr:rowOff>125123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F991B70D-13CA-5DA1-50C6-615DFBEE7E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409573</xdr:colOff>
      <xdr:row>47</xdr:row>
      <xdr:rowOff>1</xdr:rowOff>
    </xdr:from>
    <xdr:to>
      <xdr:col>36</xdr:col>
      <xdr:colOff>341167</xdr:colOff>
      <xdr:row>72</xdr:row>
      <xdr:rowOff>107806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6148CB-23E1-0B2C-2E0B-9B01CC37FE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34638</xdr:colOff>
      <xdr:row>36</xdr:row>
      <xdr:rowOff>121228</xdr:rowOff>
    </xdr:from>
    <xdr:to>
      <xdr:col>23</xdr:col>
      <xdr:colOff>382266</xdr:colOff>
      <xdr:row>74</xdr:row>
      <xdr:rowOff>117330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9EF00AD-00BB-4379-8428-C3B7093D1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93" b="48265"/>
        <a:stretch/>
      </xdr:blipFill>
      <xdr:spPr>
        <a:xfrm>
          <a:off x="10546774" y="9957955"/>
          <a:ext cx="6270447" cy="7771966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209551</xdr:colOff>
      <xdr:row>31</xdr:row>
      <xdr:rowOff>0</xdr:rowOff>
    </xdr:from>
    <xdr:to>
      <xdr:col>12</xdr:col>
      <xdr:colOff>476250</xdr:colOff>
      <xdr:row>39</xdr:row>
      <xdr:rowOff>120423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ECE9C85-EAF0-0254-91F2-5450850FE1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643616</xdr:colOff>
      <xdr:row>30</xdr:row>
      <xdr:rowOff>159882</xdr:rowOff>
    </xdr:from>
    <xdr:to>
      <xdr:col>19</xdr:col>
      <xdr:colOff>408213</xdr:colOff>
      <xdr:row>39</xdr:row>
      <xdr:rowOff>121782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29BA6559-BFCC-32DC-A727-6FADDF2D8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515794</xdr:colOff>
      <xdr:row>32</xdr:row>
      <xdr:rowOff>312964</xdr:rowOff>
    </xdr:from>
    <xdr:to>
      <xdr:col>14</xdr:col>
      <xdr:colOff>13709</xdr:colOff>
      <xdr:row>39</xdr:row>
      <xdr:rowOff>145479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A17607C-8FBB-49FE-83CE-3A6E3B7A56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30" b="48065"/>
        <a:stretch/>
      </xdr:blipFill>
      <xdr:spPr>
        <a:xfrm>
          <a:off x="9006651" y="7919357"/>
          <a:ext cx="1457344" cy="164226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8</xdr:row>
      <xdr:rowOff>14286</xdr:rowOff>
    </xdr:from>
    <xdr:to>
      <xdr:col>5</xdr:col>
      <xdr:colOff>47625</xdr:colOff>
      <xdr:row>26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EF0896D3-94EE-C46F-2150-C0717468A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9</xdr:row>
      <xdr:rowOff>119062</xdr:rowOff>
    </xdr:from>
    <xdr:to>
      <xdr:col>7</xdr:col>
      <xdr:colOff>971550</xdr:colOff>
      <xdr:row>26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864C240C-7A54-BB33-72D4-37C288730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334775</xdr:colOff>
      <xdr:row>45</xdr:row>
      <xdr:rowOff>71437</xdr:rowOff>
    </xdr:from>
    <xdr:to>
      <xdr:col>19</xdr:col>
      <xdr:colOff>190499</xdr:colOff>
      <xdr:row>63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78439</xdr:colOff>
      <xdr:row>45</xdr:row>
      <xdr:rowOff>131667</xdr:rowOff>
    </xdr:from>
    <xdr:to>
      <xdr:col>36</xdr:col>
      <xdr:colOff>27020</xdr:colOff>
      <xdr:row>64</xdr:row>
      <xdr:rowOff>3080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35</xdr:col>
      <xdr:colOff>333375</xdr:colOff>
      <xdr:row>33</xdr:row>
      <xdr:rowOff>70367</xdr:rowOff>
    </xdr:from>
    <xdr:to>
      <xdr:col>45</xdr:col>
      <xdr:colOff>410949</xdr:colOff>
      <xdr:row>67</xdr:row>
      <xdr:rowOff>84736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5D2B85D-1B6D-472D-9C97-708C65E31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8357117"/>
          <a:ext cx="4173324" cy="6504358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128867</xdr:colOff>
      <xdr:row>32</xdr:row>
      <xdr:rowOff>34738</xdr:rowOff>
    </xdr:from>
    <xdr:to>
      <xdr:col>22</xdr:col>
      <xdr:colOff>0</xdr:colOff>
      <xdr:row>45</xdr:row>
      <xdr:rowOff>178174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207306</xdr:colOff>
      <xdr:row>32</xdr:row>
      <xdr:rowOff>23531</xdr:rowOff>
    </xdr:from>
    <xdr:to>
      <xdr:col>37</xdr:col>
      <xdr:colOff>156882</xdr:colOff>
      <xdr:row>45</xdr:row>
      <xdr:rowOff>166967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38</xdr:col>
      <xdr:colOff>117722</xdr:colOff>
      <xdr:row>34</xdr:row>
      <xdr:rowOff>57172</xdr:rowOff>
    </xdr:from>
    <xdr:to>
      <xdr:col>44</xdr:col>
      <xdr:colOff>492019</xdr:colOff>
      <xdr:row>56</xdr:row>
      <xdr:rowOff>34637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D287C09-36B5-4C24-93E3-862775664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7262722" y="9131899"/>
          <a:ext cx="2764207" cy="460141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56029</xdr:colOff>
      <xdr:row>32</xdr:row>
      <xdr:rowOff>1118</xdr:rowOff>
    </xdr:from>
    <xdr:to>
      <xdr:col>21</xdr:col>
      <xdr:colOff>168087</xdr:colOff>
      <xdr:row>46</xdr:row>
      <xdr:rowOff>11205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84043</xdr:colOff>
      <xdr:row>32</xdr:row>
      <xdr:rowOff>23531</xdr:rowOff>
    </xdr:from>
    <xdr:to>
      <xdr:col>37</xdr:col>
      <xdr:colOff>231321</xdr:colOff>
      <xdr:row>45</xdr:row>
      <xdr:rowOff>166967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330573</xdr:colOff>
      <xdr:row>31</xdr:row>
      <xdr:rowOff>101973</xdr:rowOff>
    </xdr:from>
    <xdr:to>
      <xdr:col>16</xdr:col>
      <xdr:colOff>207308</xdr:colOff>
      <xdr:row>45</xdr:row>
      <xdr:rowOff>54908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61595</xdr:colOff>
      <xdr:row>31</xdr:row>
      <xdr:rowOff>113030</xdr:rowOff>
    </xdr:from>
    <xdr:to>
      <xdr:col>31</xdr:col>
      <xdr:colOff>167005</xdr:colOff>
      <xdr:row>45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401576</xdr:colOff>
      <xdr:row>40</xdr:row>
      <xdr:rowOff>138546</xdr:rowOff>
    </xdr:from>
    <xdr:to>
      <xdr:col>8</xdr:col>
      <xdr:colOff>268215</xdr:colOff>
      <xdr:row>46</xdr:row>
      <xdr:rowOff>103910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CA25D35-9403-15A6-67C6-5C32C222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9894" y="11170228"/>
          <a:ext cx="1338684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</xdr:colOff>
      <xdr:row>8</xdr:row>
      <xdr:rowOff>99695</xdr:rowOff>
    </xdr:from>
    <xdr:to>
      <xdr:col>5</xdr:col>
      <xdr:colOff>938530</xdr:colOff>
      <xdr:row>25</xdr:row>
      <xdr:rowOff>161925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305104</xdr:colOff>
      <xdr:row>40</xdr:row>
      <xdr:rowOff>61224</xdr:rowOff>
    </xdr:from>
    <xdr:to>
      <xdr:col>16</xdr:col>
      <xdr:colOff>250484</xdr:colOff>
      <xdr:row>60</xdr:row>
      <xdr:rowOff>121019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CE1FB32D-691C-03D2-0974-2AB10DB39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561823</xdr:colOff>
      <xdr:row>40</xdr:row>
      <xdr:rowOff>18439</xdr:rowOff>
    </xdr:from>
    <xdr:to>
      <xdr:col>29</xdr:col>
      <xdr:colOff>554182</xdr:colOff>
      <xdr:row>60</xdr:row>
      <xdr:rowOff>86591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25ECED08-9EF4-89D2-7968-17EC96143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527231</xdr:colOff>
      <xdr:row>36</xdr:row>
      <xdr:rowOff>0</xdr:rowOff>
    </xdr:from>
    <xdr:to>
      <xdr:col>20</xdr:col>
      <xdr:colOff>374676</xdr:colOff>
      <xdr:row>60</xdr:row>
      <xdr:rowOff>51450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E069C7D-F7EA-4E19-B901-8A27E14F2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4276" y="8884227"/>
          <a:ext cx="3051309" cy="516031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56901</xdr:colOff>
      <xdr:row>44</xdr:row>
      <xdr:rowOff>108484</xdr:rowOff>
    </xdr:from>
    <xdr:to>
      <xdr:col>14</xdr:col>
      <xdr:colOff>616032</xdr:colOff>
      <xdr:row>66</xdr:row>
      <xdr:rowOff>95249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2AC1861-2C48-3257-2041-9AA61E447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63087</xdr:colOff>
      <xdr:row>44</xdr:row>
      <xdr:rowOff>42923</xdr:rowOff>
    </xdr:from>
    <xdr:to>
      <xdr:col>32</xdr:col>
      <xdr:colOff>622217</xdr:colOff>
      <xdr:row>66</xdr:row>
      <xdr:rowOff>29688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636BF0C4-636B-DCD4-F920-957D7DEBE4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86591</xdr:colOff>
      <xdr:row>30</xdr:row>
      <xdr:rowOff>97540</xdr:rowOff>
    </xdr:from>
    <xdr:to>
      <xdr:col>22</xdr:col>
      <xdr:colOff>319168</xdr:colOff>
      <xdr:row>70</xdr:row>
      <xdr:rowOff>146802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9DAA62-9EC1-499C-9B14-F6ADB703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7046" y="7752176"/>
          <a:ext cx="4717986" cy="822344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0000"/>
  </sheetPr>
  <dimension ref="A1:M82"/>
  <sheetViews>
    <sheetView tabSelected="1" view="pageLayout" topLeftCell="A7" zoomScale="115" zoomScaleNormal="100" zoomScalePageLayoutView="115" workbookViewId="0">
      <selection activeCell="H20" sqref="H20"/>
    </sheetView>
  </sheetViews>
  <sheetFormatPr defaultColWidth="9.1796875" defaultRowHeight="14"/>
  <cols>
    <col min="1" max="16384" width="9.1796875" style="100"/>
  </cols>
  <sheetData>
    <row r="1" spans="1:13" ht="20.2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13"/>
      <c r="K1" s="113"/>
      <c r="L1" s="113"/>
    </row>
    <row r="2" spans="1:13" ht="18">
      <c r="A2" s="183" t="s">
        <v>1</v>
      </c>
      <c r="B2" s="183"/>
      <c r="C2" s="183"/>
      <c r="D2" s="183"/>
      <c r="E2" s="183"/>
      <c r="F2" s="183"/>
      <c r="G2" s="183"/>
      <c r="H2" s="183"/>
      <c r="I2" s="183"/>
      <c r="J2" s="113"/>
      <c r="K2" s="113"/>
      <c r="L2" s="113"/>
    </row>
    <row r="3" spans="1:13" ht="18">
      <c r="A3" s="183" t="s">
        <v>2</v>
      </c>
      <c r="B3" s="183"/>
      <c r="C3" s="183"/>
      <c r="D3" s="183"/>
      <c r="E3" s="183"/>
      <c r="F3" s="183"/>
      <c r="G3" s="183"/>
      <c r="H3" s="183"/>
      <c r="I3" s="183"/>
      <c r="J3" s="113"/>
      <c r="K3" s="113"/>
      <c r="L3" s="113"/>
    </row>
    <row r="10" spans="1:13" ht="28" customHeight="1">
      <c r="A10" s="184" t="s">
        <v>3</v>
      </c>
      <c r="B10" s="184"/>
      <c r="C10" s="184"/>
      <c r="D10" s="184"/>
      <c r="E10" s="184"/>
      <c r="F10" s="184"/>
      <c r="G10" s="184"/>
      <c r="H10" s="184"/>
      <c r="I10" s="184"/>
      <c r="J10" s="114"/>
      <c r="K10" s="114"/>
      <c r="L10" s="114"/>
    </row>
    <row r="12" spans="1:13" ht="20">
      <c r="A12" s="185" t="s">
        <v>4</v>
      </c>
      <c r="B12" s="185"/>
      <c r="C12" s="185"/>
      <c r="D12" s="185"/>
      <c r="E12" s="185"/>
      <c r="F12" s="185"/>
      <c r="G12" s="185"/>
      <c r="H12" s="185"/>
      <c r="I12" s="185"/>
    </row>
    <row r="13" spans="1:13" ht="20">
      <c r="F13" s="115"/>
      <c r="G13" s="115"/>
      <c r="H13" s="115"/>
      <c r="I13" s="115"/>
    </row>
    <row r="14" spans="1:13" ht="18">
      <c r="A14" s="179" t="s">
        <v>389</v>
      </c>
      <c r="B14" s="179"/>
      <c r="C14" s="179"/>
      <c r="D14" s="179"/>
      <c r="E14" s="179"/>
      <c r="F14" s="179"/>
      <c r="G14" s="179"/>
      <c r="H14" s="179"/>
      <c r="I14" s="179"/>
      <c r="J14" s="65"/>
      <c r="K14" s="65"/>
      <c r="L14" s="65"/>
      <c r="M14" s="65"/>
    </row>
    <row r="15" spans="1:13" ht="18">
      <c r="A15" s="179" t="s">
        <v>5</v>
      </c>
      <c r="B15" s="179"/>
      <c r="C15" s="179"/>
      <c r="D15" s="179"/>
      <c r="E15" s="179"/>
      <c r="F15" s="179"/>
      <c r="G15" s="179"/>
      <c r="H15" s="179"/>
      <c r="I15" s="179"/>
      <c r="J15" s="65"/>
      <c r="K15" s="65"/>
      <c r="L15" s="65"/>
      <c r="M15" s="65"/>
    </row>
    <row r="16" spans="1:13" ht="15.5">
      <c r="A16" s="180" t="s">
        <v>6</v>
      </c>
      <c r="B16" s="180"/>
      <c r="C16" s="180"/>
      <c r="D16" s="180"/>
      <c r="E16" s="180"/>
      <c r="F16" s="180"/>
      <c r="G16" s="180"/>
      <c r="H16" s="180"/>
      <c r="I16" s="180"/>
      <c r="J16" s="68"/>
      <c r="K16" s="68"/>
      <c r="L16" s="68"/>
    </row>
    <row r="20" spans="1:8" ht="18">
      <c r="A20" s="65" t="s">
        <v>7</v>
      </c>
    </row>
    <row r="22" spans="1:8" ht="15.5">
      <c r="A22" s="176" t="s">
        <v>8</v>
      </c>
      <c r="B22" s="176"/>
      <c r="C22" s="176"/>
      <c r="D22" s="181"/>
      <c r="E22" s="181"/>
      <c r="F22" s="181"/>
      <c r="G22" s="181"/>
      <c r="H22" s="121"/>
    </row>
    <row r="23" spans="1:8" ht="19.5" customHeight="1">
      <c r="A23" s="176" t="s">
        <v>8</v>
      </c>
      <c r="B23" s="176"/>
      <c r="C23" s="176"/>
      <c r="D23" s="177"/>
      <c r="E23" s="177"/>
      <c r="F23" s="177"/>
      <c r="G23" s="177"/>
      <c r="H23" s="122"/>
    </row>
    <row r="24" spans="1:8" ht="18.75" customHeight="1">
      <c r="A24" s="176" t="s">
        <v>9</v>
      </c>
      <c r="B24" s="176"/>
      <c r="C24" s="176"/>
      <c r="D24" s="177"/>
      <c r="E24" s="177"/>
      <c r="F24" s="177"/>
      <c r="G24" s="177"/>
      <c r="H24" s="122"/>
    </row>
    <row r="25" spans="1:8" ht="22.5" customHeight="1">
      <c r="A25" s="178" t="s">
        <v>386</v>
      </c>
      <c r="B25" s="178"/>
      <c r="C25" s="178"/>
      <c r="D25" s="177"/>
      <c r="E25" s="177"/>
      <c r="F25" s="177"/>
      <c r="G25" s="177"/>
      <c r="H25" s="122"/>
    </row>
    <row r="47" spans="1:9" ht="41.25" customHeight="1">
      <c r="A47" s="187" t="s">
        <v>425</v>
      </c>
      <c r="B47" s="187"/>
      <c r="C47" s="187"/>
      <c r="D47" s="187"/>
      <c r="E47" s="187"/>
      <c r="F47" s="187"/>
      <c r="G47" s="187"/>
      <c r="H47" s="187"/>
      <c r="I47" s="187"/>
    </row>
    <row r="48" spans="1:9">
      <c r="A48" s="188" t="s">
        <v>390</v>
      </c>
      <c r="B48" s="188"/>
      <c r="C48" s="188"/>
      <c r="D48" s="188"/>
      <c r="E48" s="188"/>
      <c r="F48" s="188"/>
      <c r="G48" s="188"/>
      <c r="H48" s="188"/>
      <c r="I48" s="188"/>
    </row>
    <row r="49" spans="1:9">
      <c r="A49" s="174" t="s">
        <v>391</v>
      </c>
      <c r="B49" s="175"/>
      <c r="C49" s="175"/>
      <c r="D49" s="175"/>
      <c r="E49" s="175"/>
      <c r="F49" s="175"/>
      <c r="G49" s="175"/>
      <c r="H49" s="175"/>
      <c r="I49" s="175"/>
    </row>
    <row r="50" spans="1:9">
      <c r="A50" s="174" t="s">
        <v>392</v>
      </c>
      <c r="B50" s="175"/>
      <c r="C50" s="175"/>
      <c r="D50" s="175"/>
      <c r="E50" s="175"/>
      <c r="F50" s="175"/>
      <c r="G50" s="175"/>
      <c r="H50" s="175"/>
      <c r="I50" s="175"/>
    </row>
    <row r="51" spans="1:9">
      <c r="A51" s="174" t="s">
        <v>393</v>
      </c>
      <c r="B51" s="175"/>
      <c r="C51" s="175"/>
      <c r="D51" s="175"/>
      <c r="E51" s="175"/>
      <c r="F51" s="175"/>
      <c r="G51" s="175"/>
      <c r="H51" s="175"/>
      <c r="I51" s="175"/>
    </row>
    <row r="52" spans="1:9">
      <c r="A52" s="174" t="s">
        <v>394</v>
      </c>
      <c r="B52" s="175"/>
      <c r="C52" s="175"/>
      <c r="D52" s="175"/>
      <c r="E52" s="175"/>
      <c r="F52" s="175"/>
      <c r="G52" s="175"/>
      <c r="H52" s="175"/>
      <c r="I52" s="175"/>
    </row>
    <row r="53" spans="1:9">
      <c r="A53" s="174" t="s">
        <v>395</v>
      </c>
      <c r="B53" s="175"/>
      <c r="C53" s="175"/>
      <c r="D53" s="175"/>
      <c r="E53" s="175"/>
      <c r="F53" s="175"/>
      <c r="G53" s="175"/>
      <c r="H53" s="175"/>
      <c r="I53" s="175"/>
    </row>
    <row r="54" spans="1:9" ht="29.25" customHeight="1">
      <c r="A54" s="186" t="s">
        <v>396</v>
      </c>
      <c r="B54" s="186"/>
      <c r="C54" s="186"/>
      <c r="D54" s="186"/>
      <c r="E54" s="186"/>
      <c r="F54" s="186"/>
      <c r="G54" s="186"/>
      <c r="H54" s="186"/>
      <c r="I54" s="186"/>
    </row>
    <row r="55" spans="1:9" ht="39.75" customHeight="1">
      <c r="A55" s="186" t="s">
        <v>397</v>
      </c>
      <c r="B55" s="186"/>
      <c r="C55" s="186"/>
      <c r="D55" s="186"/>
      <c r="E55" s="186"/>
      <c r="F55" s="186"/>
      <c r="G55" s="186"/>
      <c r="H55" s="186"/>
      <c r="I55" s="186"/>
    </row>
    <row r="56" spans="1:9" ht="27.75" customHeight="1">
      <c r="A56" s="186" t="s">
        <v>398</v>
      </c>
      <c r="B56" s="186"/>
      <c r="C56" s="186"/>
      <c r="D56" s="186"/>
      <c r="E56" s="186"/>
      <c r="F56" s="186"/>
      <c r="G56" s="186"/>
      <c r="H56" s="186"/>
      <c r="I56" s="186"/>
    </row>
    <row r="57" spans="1:9">
      <c r="A57" s="174" t="s">
        <v>399</v>
      </c>
      <c r="B57" s="175"/>
      <c r="C57" s="175"/>
      <c r="D57" s="175"/>
      <c r="E57" s="175"/>
      <c r="F57" s="175"/>
      <c r="G57" s="175"/>
      <c r="H57" s="175"/>
      <c r="I57" s="175"/>
    </row>
    <row r="58" spans="1:9" ht="28.5" customHeight="1">
      <c r="A58" s="186" t="s">
        <v>400</v>
      </c>
      <c r="B58" s="186"/>
      <c r="C58" s="186"/>
      <c r="D58" s="186"/>
      <c r="E58" s="186"/>
      <c r="F58" s="186"/>
      <c r="G58" s="186"/>
      <c r="H58" s="186"/>
      <c r="I58" s="186"/>
    </row>
    <row r="59" spans="1:9" ht="25.5" customHeight="1">
      <c r="A59" s="186" t="s">
        <v>401</v>
      </c>
      <c r="B59" s="186"/>
      <c r="C59" s="186"/>
      <c r="D59" s="186"/>
      <c r="E59" s="186"/>
      <c r="F59" s="186"/>
      <c r="G59" s="186"/>
      <c r="H59" s="186"/>
      <c r="I59" s="186"/>
    </row>
    <row r="60" spans="1:9">
      <c r="A60" s="174" t="s">
        <v>402</v>
      </c>
      <c r="B60" s="175"/>
      <c r="C60" s="175"/>
      <c r="D60" s="175"/>
      <c r="E60" s="175"/>
      <c r="F60" s="175"/>
      <c r="G60" s="175"/>
      <c r="H60" s="175"/>
      <c r="I60" s="175"/>
    </row>
    <row r="61" spans="1:9" ht="18.75" customHeight="1">
      <c r="A61" s="186" t="s">
        <v>403</v>
      </c>
      <c r="B61" s="186"/>
      <c r="C61" s="186"/>
      <c r="D61" s="186"/>
      <c r="E61" s="186"/>
      <c r="F61" s="186"/>
      <c r="G61" s="186"/>
      <c r="H61" s="186"/>
      <c r="I61" s="186"/>
    </row>
    <row r="62" spans="1:9" ht="33.75" customHeight="1">
      <c r="A62" s="186" t="s">
        <v>404</v>
      </c>
      <c r="B62" s="186"/>
      <c r="C62" s="186"/>
      <c r="D62" s="186"/>
      <c r="E62" s="186"/>
      <c r="F62" s="186"/>
      <c r="G62" s="186"/>
      <c r="H62" s="186"/>
      <c r="I62" s="186"/>
    </row>
    <row r="63" spans="1:9" ht="35.25" customHeight="1">
      <c r="A63" s="186" t="s">
        <v>405</v>
      </c>
      <c r="B63" s="186"/>
      <c r="C63" s="186"/>
      <c r="D63" s="186"/>
      <c r="E63" s="186"/>
      <c r="F63" s="186"/>
      <c r="G63" s="186"/>
      <c r="H63" s="186"/>
      <c r="I63" s="186"/>
    </row>
    <row r="64" spans="1:9" ht="35.25" customHeight="1">
      <c r="A64" s="186" t="s">
        <v>406</v>
      </c>
      <c r="B64" s="186"/>
      <c r="C64" s="186"/>
      <c r="D64" s="186"/>
      <c r="E64" s="186"/>
      <c r="F64" s="186"/>
      <c r="G64" s="186"/>
      <c r="H64" s="186"/>
      <c r="I64" s="186"/>
    </row>
    <row r="65" spans="1:9" ht="33" customHeight="1">
      <c r="A65" s="186" t="s">
        <v>407</v>
      </c>
      <c r="B65" s="186"/>
      <c r="C65" s="186"/>
      <c r="D65" s="186"/>
      <c r="E65" s="186"/>
      <c r="F65" s="186"/>
      <c r="G65" s="186"/>
      <c r="H65" s="186"/>
      <c r="I65" s="186"/>
    </row>
    <row r="66" spans="1:9" ht="38.25" customHeight="1">
      <c r="A66" s="186" t="s">
        <v>408</v>
      </c>
      <c r="B66" s="186"/>
      <c r="C66" s="186"/>
      <c r="D66" s="186"/>
      <c r="E66" s="186"/>
      <c r="F66" s="186"/>
      <c r="G66" s="186"/>
      <c r="H66" s="186"/>
      <c r="I66" s="186"/>
    </row>
    <row r="67" spans="1:9" ht="25.5" customHeight="1">
      <c r="A67" s="174" t="s">
        <v>409</v>
      </c>
      <c r="B67" s="175"/>
      <c r="C67" s="175"/>
      <c r="D67" s="175"/>
      <c r="E67" s="175"/>
      <c r="F67" s="175"/>
      <c r="G67" s="175"/>
      <c r="H67" s="175"/>
      <c r="I67" s="175"/>
    </row>
    <row r="68" spans="1:9" ht="44.25" customHeight="1">
      <c r="A68" s="186" t="s">
        <v>410</v>
      </c>
      <c r="B68" s="186"/>
      <c r="C68" s="186"/>
      <c r="D68" s="186"/>
      <c r="E68" s="186"/>
      <c r="F68" s="186"/>
      <c r="G68" s="186"/>
      <c r="H68" s="186"/>
      <c r="I68" s="186"/>
    </row>
    <row r="69" spans="1:9" ht="17.25" customHeight="1">
      <c r="A69" s="174" t="s">
        <v>411</v>
      </c>
      <c r="B69" s="175"/>
      <c r="C69" s="175"/>
      <c r="D69" s="175"/>
      <c r="E69" s="175"/>
      <c r="F69" s="175"/>
      <c r="G69" s="175"/>
      <c r="H69" s="175"/>
      <c r="I69" s="175"/>
    </row>
    <row r="70" spans="1:9" ht="18.75" customHeight="1">
      <c r="A70" s="174" t="s">
        <v>412</v>
      </c>
      <c r="B70" s="175"/>
      <c r="C70" s="175"/>
      <c r="D70" s="175"/>
      <c r="E70" s="175"/>
      <c r="F70" s="175"/>
      <c r="G70" s="175"/>
      <c r="H70" s="175"/>
      <c r="I70" s="175"/>
    </row>
    <row r="71" spans="1:9" ht="45" customHeight="1">
      <c r="A71" s="186" t="s">
        <v>413</v>
      </c>
      <c r="B71" s="186"/>
      <c r="C71" s="186"/>
      <c r="D71" s="186"/>
      <c r="E71" s="186"/>
      <c r="F71" s="186"/>
      <c r="G71" s="186"/>
      <c r="H71" s="186"/>
      <c r="I71" s="186"/>
    </row>
    <row r="72" spans="1:9" ht="30.75" customHeight="1">
      <c r="A72" s="186" t="s">
        <v>414</v>
      </c>
      <c r="B72" s="186"/>
      <c r="C72" s="186"/>
      <c r="D72" s="186"/>
      <c r="E72" s="186"/>
      <c r="F72" s="186"/>
      <c r="G72" s="186"/>
      <c r="H72" s="186"/>
      <c r="I72" s="186"/>
    </row>
    <row r="73" spans="1:9" ht="19.5" customHeight="1">
      <c r="A73" s="174" t="s">
        <v>415</v>
      </c>
      <c r="B73" s="175"/>
      <c r="C73" s="175"/>
      <c r="D73" s="175"/>
      <c r="E73" s="175"/>
      <c r="F73" s="175"/>
      <c r="G73" s="175"/>
      <c r="H73" s="175"/>
      <c r="I73" s="175"/>
    </row>
    <row r="74" spans="1:9" ht="17.25" customHeight="1">
      <c r="A74" s="174" t="s">
        <v>416</v>
      </c>
      <c r="B74" s="175"/>
      <c r="C74" s="175"/>
      <c r="D74" s="175"/>
      <c r="E74" s="175"/>
      <c r="F74" s="175"/>
      <c r="G74" s="175"/>
      <c r="H74" s="175"/>
      <c r="I74" s="175"/>
    </row>
    <row r="75" spans="1:9" ht="19.5" customHeight="1">
      <c r="A75" s="174" t="s">
        <v>417</v>
      </c>
      <c r="B75" s="175"/>
      <c r="C75" s="175"/>
      <c r="D75" s="175"/>
      <c r="E75" s="175"/>
      <c r="F75" s="175"/>
      <c r="G75" s="175"/>
      <c r="H75" s="175"/>
      <c r="I75" s="175"/>
    </row>
    <row r="76" spans="1:9" ht="39.75" customHeight="1">
      <c r="A76" s="186" t="s">
        <v>418</v>
      </c>
      <c r="B76" s="186"/>
      <c r="C76" s="186"/>
      <c r="D76" s="186"/>
      <c r="E76" s="186"/>
      <c r="F76" s="186"/>
      <c r="G76" s="186"/>
      <c r="H76" s="186"/>
      <c r="I76" s="186"/>
    </row>
    <row r="77" spans="1:9" ht="28.5" customHeight="1">
      <c r="A77" s="186" t="s">
        <v>419</v>
      </c>
      <c r="B77" s="186"/>
      <c r="C77" s="186"/>
      <c r="D77" s="186"/>
      <c r="E77" s="186"/>
      <c r="F77" s="186"/>
      <c r="G77" s="186"/>
      <c r="H77" s="186"/>
      <c r="I77" s="186"/>
    </row>
    <row r="78" spans="1:9">
      <c r="A78" s="174" t="s">
        <v>420</v>
      </c>
      <c r="B78" s="175"/>
      <c r="C78" s="175"/>
      <c r="D78" s="175"/>
      <c r="E78" s="175"/>
      <c r="F78" s="175"/>
      <c r="G78" s="175"/>
      <c r="H78" s="175"/>
      <c r="I78" s="175"/>
    </row>
    <row r="79" spans="1:9" ht="27" customHeight="1">
      <c r="A79" s="186" t="s">
        <v>421</v>
      </c>
      <c r="B79" s="186"/>
      <c r="C79" s="186"/>
      <c r="D79" s="186"/>
      <c r="E79" s="186"/>
      <c r="F79" s="186"/>
      <c r="G79" s="186"/>
      <c r="H79" s="186"/>
      <c r="I79" s="186"/>
    </row>
    <row r="80" spans="1:9" ht="27" customHeight="1">
      <c r="A80" s="186" t="s">
        <v>424</v>
      </c>
      <c r="B80" s="186"/>
      <c r="C80" s="186"/>
      <c r="D80" s="186"/>
      <c r="E80" s="186"/>
      <c r="F80" s="186"/>
      <c r="G80" s="186"/>
      <c r="H80" s="186"/>
      <c r="I80" s="186"/>
    </row>
    <row r="81" spans="1:9">
      <c r="A81" s="174" t="s">
        <v>422</v>
      </c>
      <c r="B81" s="174"/>
      <c r="C81" s="175"/>
      <c r="D81" s="175"/>
      <c r="E81" s="175"/>
      <c r="F81" s="175"/>
      <c r="G81" s="175"/>
      <c r="H81" s="175"/>
      <c r="I81" s="175"/>
    </row>
    <row r="82" spans="1:9" ht="29.25" customHeight="1">
      <c r="A82" s="189" t="s">
        <v>423</v>
      </c>
      <c r="B82" s="189"/>
      <c r="C82" s="189"/>
      <c r="D82" s="189"/>
      <c r="E82" s="189"/>
      <c r="F82" s="189"/>
      <c r="G82" s="189"/>
      <c r="H82" s="189"/>
      <c r="I82" s="189"/>
    </row>
  </sheetData>
  <sheetProtection algorithmName="SHA-512" hashValue="6vch+/AsIhJZ1Wann3oA0BtBdHAiLDs3H2V+vEoFpsGKhzXbjMd+hjgwUQ7ewvmPH5D1Qq6XwLT9Y0Z9Spp2rg==" saltValue="QRM3z7NJTx4Ro2e/2aM/LA==" spinCount="100000" sheet="1" objects="1" formatCells="0" formatColumns="0" formatRows="0" insertColumns="0" insertRows="0" insertHyperlinks="0" deleteColumns="0" deleteRows="0" sort="0" autoFilter="0" pivotTables="0"/>
  <mergeCells count="37">
    <mergeCell ref="A79:I79"/>
    <mergeCell ref="A82:I82"/>
    <mergeCell ref="A80:I80"/>
    <mergeCell ref="A61:I61"/>
    <mergeCell ref="A68:I68"/>
    <mergeCell ref="A71:I71"/>
    <mergeCell ref="A72:I72"/>
    <mergeCell ref="A76:I76"/>
    <mergeCell ref="A77:I77"/>
    <mergeCell ref="A65:I65"/>
    <mergeCell ref="A66:I66"/>
    <mergeCell ref="A47:I47"/>
    <mergeCell ref="A48:I48"/>
    <mergeCell ref="A54:I54"/>
    <mergeCell ref="A55:I55"/>
    <mergeCell ref="A56:I56"/>
    <mergeCell ref="A58:I58"/>
    <mergeCell ref="A59:I59"/>
    <mergeCell ref="A62:I62"/>
    <mergeCell ref="A63:I63"/>
    <mergeCell ref="A64:I64"/>
    <mergeCell ref="A1:I1"/>
    <mergeCell ref="A3:I3"/>
    <mergeCell ref="A10:I10"/>
    <mergeCell ref="A12:I12"/>
    <mergeCell ref="A14:I14"/>
    <mergeCell ref="A2:I2"/>
    <mergeCell ref="A24:C24"/>
    <mergeCell ref="D24:G24"/>
    <mergeCell ref="A25:C25"/>
    <mergeCell ref="D25:G25"/>
    <mergeCell ref="A15:I15"/>
    <mergeCell ref="A16:I16"/>
    <mergeCell ref="A22:C22"/>
    <mergeCell ref="D22:G22"/>
    <mergeCell ref="A23:C23"/>
    <mergeCell ref="D23:G23"/>
  </mergeCells>
  <pageMargins left="0.7" right="0.7" top="0.75" bottom="0.75" header="0.3" footer="0.3"/>
  <pageSetup paperSize="9" orientation="portrait" r:id="rId1"/>
  <headerFooter>
    <oddHeader>&amp;R&amp;"Monotype Corsiva"&amp;12О.В. Яковлева&amp;L&amp;"Monotype Corsiva"&amp;12Диагностика индивидуального развития детей  5-6 лет с ТНР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tabColor rgb="FF92D050"/>
    <pageSetUpPr fitToPage="1"/>
  </sheetPr>
  <dimension ref="A1:G43"/>
  <sheetViews>
    <sheetView view="pageLayout" zoomScaleNormal="100" workbookViewId="0">
      <selection activeCell="E6" sqref="E6"/>
    </sheetView>
  </sheetViews>
  <sheetFormatPr defaultColWidth="9.1796875" defaultRowHeight="14.5"/>
  <cols>
    <col min="1" max="1" width="9.1796875" style="1"/>
    <col min="2" max="2" width="10.7265625" style="1" customWidth="1"/>
    <col min="3" max="3" width="25.453125" style="1" customWidth="1"/>
    <col min="4" max="4" width="26.81640625" style="1" customWidth="1"/>
    <col min="5" max="5" width="21.453125" style="1" customWidth="1"/>
    <col min="6" max="16384" width="9.1796875" style="1"/>
  </cols>
  <sheetData>
    <row r="1" spans="2:7" ht="17.5">
      <c r="B1" s="264" t="s">
        <v>161</v>
      </c>
      <c r="C1" s="264"/>
      <c r="D1" s="264"/>
      <c r="E1" s="264"/>
      <c r="F1" s="264"/>
      <c r="G1" s="264"/>
    </row>
    <row r="2" spans="2:7" ht="17.5">
      <c r="B2" s="264" t="s">
        <v>162</v>
      </c>
      <c r="C2" s="264"/>
      <c r="D2" s="264"/>
      <c r="E2" s="264"/>
      <c r="F2" s="264"/>
      <c r="G2" s="264"/>
    </row>
    <row r="3" spans="2:7" ht="17.5">
      <c r="B3" s="2"/>
      <c r="C3" s="2"/>
      <c r="D3" s="2"/>
      <c r="E3" s="2"/>
      <c r="F3" s="271" t="s">
        <v>384</v>
      </c>
      <c r="G3" s="271"/>
    </row>
    <row r="4" spans="2:7" ht="62">
      <c r="B4" s="3"/>
      <c r="C4" s="4" t="s">
        <v>163</v>
      </c>
      <c r="D4" s="4" t="s">
        <v>164</v>
      </c>
      <c r="E4" s="148" t="s">
        <v>167</v>
      </c>
      <c r="F4" s="61"/>
      <c r="G4" s="62"/>
    </row>
    <row r="5" spans="2:7" ht="15.5">
      <c r="B5" s="6"/>
      <c r="C5" s="7" t="s">
        <v>165</v>
      </c>
      <c r="D5" s="7" t="s">
        <v>166</v>
      </c>
      <c r="E5" s="149" t="s">
        <v>328</v>
      </c>
      <c r="F5" s="64"/>
      <c r="G5" s="61"/>
    </row>
    <row r="6" spans="2:7" ht="18">
      <c r="B6" s="8" t="s">
        <v>123</v>
      </c>
      <c r="C6" s="67">
        <f>'ПР-1'!AC32</f>
        <v>0</v>
      </c>
      <c r="D6" s="67">
        <f>'ПР-2'!AG30</f>
        <v>0</v>
      </c>
      <c r="E6" s="67">
        <f>(C6+D6)/2</f>
        <v>0</v>
      </c>
      <c r="F6" s="65"/>
      <c r="G6" s="65"/>
    </row>
    <row r="7" spans="2:7" ht="18">
      <c r="B7" s="8" t="s">
        <v>124</v>
      </c>
      <c r="C7" s="67">
        <f>'ПР-1'!AD32</f>
        <v>0</v>
      </c>
      <c r="D7" s="67">
        <f>'ПР-2'!AH30</f>
        <v>0</v>
      </c>
      <c r="E7" s="67">
        <f>(C7+D7)/2</f>
        <v>0</v>
      </c>
      <c r="F7" s="66"/>
      <c r="G7" s="65"/>
    </row>
    <row r="28" spans="1:7" ht="15.75" customHeight="1">
      <c r="A28" s="9" t="s">
        <v>125</v>
      </c>
      <c r="B28" s="9"/>
      <c r="C28" s="9"/>
    </row>
    <row r="29" spans="1:7" ht="15.75" customHeight="1">
      <c r="A29" s="281" t="s">
        <v>126</v>
      </c>
      <c r="B29" s="281"/>
      <c r="C29" s="70"/>
      <c r="D29" s="69"/>
      <c r="E29" s="69"/>
      <c r="F29" s="69"/>
      <c r="G29" s="69"/>
    </row>
    <row r="30" spans="1:7">
      <c r="A30" s="69"/>
      <c r="B30" s="69"/>
      <c r="C30" s="71"/>
      <c r="D30" s="261"/>
      <c r="E30" s="261"/>
      <c r="F30" s="261"/>
      <c r="G30" s="261"/>
    </row>
    <row r="31" spans="1:7">
      <c r="A31" s="71"/>
      <c r="B31" s="71"/>
      <c r="C31" s="71"/>
      <c r="D31" s="261"/>
      <c r="E31" s="261"/>
      <c r="F31" s="261"/>
      <c r="G31" s="261"/>
    </row>
    <row r="32" spans="1:7">
      <c r="A32" s="71"/>
      <c r="B32" s="71"/>
      <c r="C32" s="71"/>
      <c r="D32" s="261"/>
      <c r="E32" s="261"/>
      <c r="F32" s="261"/>
      <c r="G32" s="261"/>
    </row>
    <row r="33" spans="1:7">
      <c r="A33" s="71"/>
      <c r="B33" s="71"/>
      <c r="C33" s="71"/>
      <c r="D33" s="261"/>
      <c r="E33" s="261"/>
      <c r="F33" s="261"/>
      <c r="G33" s="261"/>
    </row>
    <row r="34" spans="1:7">
      <c r="A34" s="71"/>
      <c r="B34" s="71"/>
      <c r="C34" s="71"/>
      <c r="D34" s="261"/>
      <c r="E34" s="261"/>
      <c r="F34" s="261"/>
      <c r="G34" s="261"/>
    </row>
    <row r="35" spans="1:7">
      <c r="A35" s="71"/>
      <c r="B35" s="71"/>
      <c r="C35" s="71"/>
      <c r="D35" s="261"/>
      <c r="E35" s="261"/>
      <c r="F35" s="261"/>
      <c r="G35" s="261"/>
    </row>
    <row r="37" spans="1:7" ht="15.75" customHeight="1">
      <c r="A37" s="281" t="s">
        <v>127</v>
      </c>
      <c r="B37" s="281"/>
      <c r="C37" s="70"/>
      <c r="D37" s="263"/>
      <c r="E37" s="263"/>
      <c r="F37" s="263"/>
      <c r="G37" s="263"/>
    </row>
    <row r="38" spans="1:7">
      <c r="A38" s="69"/>
      <c r="B38" s="69"/>
      <c r="C38" s="71"/>
      <c r="D38" s="261"/>
      <c r="E38" s="261"/>
      <c r="F38" s="261"/>
      <c r="G38" s="261"/>
    </row>
    <row r="39" spans="1:7">
      <c r="A39" s="71"/>
      <c r="B39" s="71"/>
      <c r="C39" s="71"/>
      <c r="D39" s="261"/>
      <c r="E39" s="261"/>
      <c r="F39" s="261"/>
      <c r="G39" s="261"/>
    </row>
    <row r="40" spans="1:7">
      <c r="A40" s="71"/>
      <c r="B40" s="71"/>
      <c r="C40" s="71"/>
      <c r="D40" s="261"/>
      <c r="E40" s="261"/>
      <c r="F40" s="261"/>
      <c r="G40" s="261"/>
    </row>
    <row r="41" spans="1:7">
      <c r="A41" s="71"/>
      <c r="B41" s="71"/>
      <c r="C41" s="71"/>
      <c r="D41" s="261"/>
      <c r="E41" s="261"/>
      <c r="F41" s="261"/>
      <c r="G41" s="261"/>
    </row>
    <row r="42" spans="1:7">
      <c r="A42" s="71"/>
      <c r="B42" s="71"/>
      <c r="C42" s="71"/>
      <c r="D42" s="261"/>
      <c r="E42" s="261"/>
      <c r="F42" s="261"/>
      <c r="G42" s="261"/>
    </row>
    <row r="43" spans="1:7">
      <c r="A43" s="71"/>
      <c r="B43" s="71"/>
      <c r="C43" s="71"/>
      <c r="D43" s="261"/>
      <c r="E43" s="261"/>
      <c r="F43" s="261"/>
      <c r="G43" s="261"/>
    </row>
  </sheetData>
  <sheetProtection algorithmName="SHA-512" hashValue="//lB+X86sdxqg+3j9olDYglrXURAbExU3lIepLOhG3p9euixMHGsiVYBFf4wBUOGhBDUNlV4eIwI4e+tswxWWw==" saltValue="eiEEdaZzOqLXBTVSd0jjKg==" spinCount="100000" sheet="1" formatCells="0" formatColumns="0" formatRows="0" insertColumns="0" insertRows="0" insertHyperlinks="0" deleteColumns="0" deleteRows="0" sort="0" autoFilter="0" pivotTables="0"/>
  <mergeCells count="18">
    <mergeCell ref="A29:B29"/>
    <mergeCell ref="A37:B37"/>
    <mergeCell ref="B1:G1"/>
    <mergeCell ref="B2:G2"/>
    <mergeCell ref="D30:G30"/>
    <mergeCell ref="D31:G31"/>
    <mergeCell ref="F3:G3"/>
    <mergeCell ref="D43:G43"/>
    <mergeCell ref="D32:G32"/>
    <mergeCell ref="D33:G33"/>
    <mergeCell ref="D34:G34"/>
    <mergeCell ref="D35:G35"/>
    <mergeCell ref="D37:G37"/>
    <mergeCell ref="D38:G38"/>
    <mergeCell ref="D39:G39"/>
    <mergeCell ref="D40:G40"/>
    <mergeCell ref="D41:G41"/>
    <mergeCell ref="D42:G42"/>
  </mergeCells>
  <hyperlinks>
    <hyperlink ref="F3" location="ОГЛАВЛЕНИЕ!A1" display="ОГЛАВЛЕНИЕ" xr:uid="{00000000-0004-0000-0900-000000000000}"/>
  </hyperlinks>
  <pageMargins left="0.7" right="0.7" top="0.75" bottom="0.75" header="0.3" footer="0.3"/>
  <pageSetup paperSize="9" scale="78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tabColor rgb="FFFFC000"/>
    <pageSetUpPr fitToPage="1"/>
  </sheetPr>
  <dimension ref="B1:AE45"/>
  <sheetViews>
    <sheetView view="pageLayout" zoomScale="55" zoomScaleNormal="100" zoomScalePageLayoutView="55" workbookViewId="0">
      <selection activeCell="AD32" sqref="AD32:AE32"/>
    </sheetView>
  </sheetViews>
  <sheetFormatPr defaultColWidth="9.1796875" defaultRowHeight="14.5"/>
  <cols>
    <col min="1" max="2" width="9.1796875" style="1"/>
    <col min="3" max="3" width="27.26953125" style="1" customWidth="1"/>
    <col min="4" max="16384" width="9.1796875" style="1"/>
  </cols>
  <sheetData>
    <row r="1" spans="2:31" ht="17.5">
      <c r="B1" s="222" t="s">
        <v>168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</row>
    <row r="2" spans="2:31" ht="17.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2:31" ht="17.5">
      <c r="B3" s="35" t="s">
        <v>169</v>
      </c>
      <c r="AA3" s="271" t="s">
        <v>384</v>
      </c>
      <c r="AB3" s="271"/>
    </row>
    <row r="4" spans="2:31" ht="18" thickBot="1">
      <c r="B4" s="35"/>
      <c r="C4" s="72"/>
      <c r="D4" s="72"/>
      <c r="E4" s="72"/>
    </row>
    <row r="5" spans="2:31">
      <c r="B5" s="208" t="s">
        <v>12</v>
      </c>
      <c r="C5" s="208" t="s">
        <v>13</v>
      </c>
      <c r="D5" s="211" t="s">
        <v>170</v>
      </c>
      <c r="E5" s="212"/>
      <c r="F5" s="211" t="s">
        <v>171</v>
      </c>
      <c r="G5" s="256"/>
      <c r="H5" s="211" t="s">
        <v>172</v>
      </c>
      <c r="I5" s="212"/>
      <c r="J5" s="256" t="s">
        <v>173</v>
      </c>
      <c r="K5" s="212"/>
      <c r="L5" s="211" t="s">
        <v>174</v>
      </c>
      <c r="M5" s="256"/>
      <c r="N5" s="211" t="s">
        <v>175</v>
      </c>
      <c r="O5" s="212"/>
      <c r="P5" s="211" t="s">
        <v>176</v>
      </c>
      <c r="Q5" s="212"/>
      <c r="R5" s="211" t="s">
        <v>177</v>
      </c>
      <c r="S5" s="212"/>
      <c r="T5" s="211" t="s">
        <v>178</v>
      </c>
      <c r="U5" s="212"/>
      <c r="V5" s="211" t="s">
        <v>179</v>
      </c>
      <c r="W5" s="212"/>
      <c r="X5" s="211" t="s">
        <v>180</v>
      </c>
      <c r="Y5" s="212"/>
      <c r="Z5" s="211" t="s">
        <v>181</v>
      </c>
      <c r="AA5" s="212"/>
      <c r="AB5" s="211" t="s">
        <v>182</v>
      </c>
      <c r="AC5" s="212"/>
      <c r="AD5" s="215" t="s">
        <v>19</v>
      </c>
      <c r="AE5" s="216"/>
    </row>
    <row r="6" spans="2:31" ht="129.75" customHeight="1" thickBot="1">
      <c r="B6" s="209"/>
      <c r="C6" s="209"/>
      <c r="D6" s="213"/>
      <c r="E6" s="214"/>
      <c r="F6" s="213"/>
      <c r="G6" s="257"/>
      <c r="H6" s="213"/>
      <c r="I6" s="214"/>
      <c r="J6" s="257"/>
      <c r="K6" s="214"/>
      <c r="L6" s="213"/>
      <c r="M6" s="257"/>
      <c r="N6" s="213"/>
      <c r="O6" s="214"/>
      <c r="P6" s="213"/>
      <c r="Q6" s="214"/>
      <c r="R6" s="213"/>
      <c r="S6" s="214"/>
      <c r="T6" s="213"/>
      <c r="U6" s="214"/>
      <c r="V6" s="213"/>
      <c r="W6" s="214"/>
      <c r="X6" s="213"/>
      <c r="Y6" s="214"/>
      <c r="Z6" s="213"/>
      <c r="AA6" s="214"/>
      <c r="AB6" s="213"/>
      <c r="AC6" s="214"/>
      <c r="AD6" s="217"/>
      <c r="AE6" s="218"/>
    </row>
    <row r="7" spans="2:31" ht="16" thickBot="1">
      <c r="B7" s="210"/>
      <c r="C7" s="210"/>
      <c r="D7" s="14" t="s">
        <v>41</v>
      </c>
      <c r="E7" s="14" t="s">
        <v>42</v>
      </c>
      <c r="F7" s="14" t="s">
        <v>41</v>
      </c>
      <c r="G7" s="14" t="s">
        <v>42</v>
      </c>
      <c r="H7" s="14" t="s">
        <v>41</v>
      </c>
      <c r="I7" s="14" t="s">
        <v>42</v>
      </c>
      <c r="J7" s="14" t="s">
        <v>41</v>
      </c>
      <c r="K7" s="14" t="s">
        <v>42</v>
      </c>
      <c r="L7" s="14" t="s">
        <v>41</v>
      </c>
      <c r="M7" s="14" t="s">
        <v>42</v>
      </c>
      <c r="N7" s="14" t="s">
        <v>41</v>
      </c>
      <c r="O7" s="14" t="s">
        <v>42</v>
      </c>
      <c r="P7" s="14" t="s">
        <v>41</v>
      </c>
      <c r="Q7" s="14" t="s">
        <v>42</v>
      </c>
      <c r="R7" s="14" t="s">
        <v>41</v>
      </c>
      <c r="S7" s="14" t="s">
        <v>42</v>
      </c>
      <c r="T7" s="14" t="s">
        <v>41</v>
      </c>
      <c r="U7" s="14" t="s">
        <v>42</v>
      </c>
      <c r="V7" s="14" t="s">
        <v>41</v>
      </c>
      <c r="W7" s="14" t="s">
        <v>42</v>
      </c>
      <c r="X7" s="14" t="s">
        <v>41</v>
      </c>
      <c r="Y7" s="14" t="s">
        <v>42</v>
      </c>
      <c r="Z7" s="14" t="s">
        <v>41</v>
      </c>
      <c r="AA7" s="14" t="s">
        <v>42</v>
      </c>
      <c r="AB7" s="14" t="s">
        <v>41</v>
      </c>
      <c r="AC7" s="14" t="s">
        <v>42</v>
      </c>
      <c r="AD7" s="45" t="s">
        <v>41</v>
      </c>
      <c r="AE7" s="45" t="s">
        <v>42</v>
      </c>
    </row>
    <row r="8" spans="2:31" ht="16" thickBot="1">
      <c r="B8" s="15">
        <v>1</v>
      </c>
      <c r="C8" s="16" t="s">
        <v>43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125">
        <f>(D8+F8+H8+J8+L8+N8+P8+R8+T8+V8+X8+Z8+AB8)/13</f>
        <v>0</v>
      </c>
      <c r="AE8" s="125">
        <f>(E8+G8+I8+K8+M8+O8+Q8+S8+U8+W8+Y8+AA8+AC8)/13</f>
        <v>0</v>
      </c>
    </row>
    <row r="9" spans="2:31" ht="16" thickBot="1">
      <c r="B9" s="15">
        <v>2</v>
      </c>
      <c r="C9" s="16" t="s">
        <v>44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125">
        <f t="shared" ref="AD9:AE31" si="0">(D9+F9+H9+J9+L9+N9+P9+R9+T9+V9+X9+Z9+AB9)/13</f>
        <v>0</v>
      </c>
      <c r="AE9" s="125">
        <f t="shared" si="0"/>
        <v>0</v>
      </c>
    </row>
    <row r="10" spans="2:31" ht="15.75" customHeight="1" thickBot="1">
      <c r="B10" s="15">
        <v>3</v>
      </c>
      <c r="C10" s="16" t="s">
        <v>45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125">
        <f t="shared" si="0"/>
        <v>0</v>
      </c>
      <c r="AE10" s="125">
        <f t="shared" si="0"/>
        <v>0</v>
      </c>
    </row>
    <row r="11" spans="2:31" ht="16" thickBot="1">
      <c r="B11" s="15">
        <v>4</v>
      </c>
      <c r="C11" s="1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125">
        <f t="shared" si="0"/>
        <v>0</v>
      </c>
      <c r="AE11" s="125">
        <f t="shared" si="0"/>
        <v>0</v>
      </c>
    </row>
    <row r="12" spans="2:31" ht="16" thickBot="1">
      <c r="B12" s="15">
        <v>5</v>
      </c>
      <c r="C12" s="1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125">
        <f t="shared" si="0"/>
        <v>0</v>
      </c>
      <c r="AE12" s="125">
        <f t="shared" si="0"/>
        <v>0</v>
      </c>
    </row>
    <row r="13" spans="2:31" ht="16" thickBot="1">
      <c r="B13" s="15">
        <v>6</v>
      </c>
      <c r="C13" s="1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125">
        <f t="shared" si="0"/>
        <v>0</v>
      </c>
      <c r="AE13" s="125">
        <f t="shared" si="0"/>
        <v>0</v>
      </c>
    </row>
    <row r="14" spans="2:31" ht="16" thickBot="1">
      <c r="B14" s="15">
        <v>7</v>
      </c>
      <c r="C14" s="1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125">
        <f t="shared" si="0"/>
        <v>0</v>
      </c>
      <c r="AE14" s="125">
        <f t="shared" si="0"/>
        <v>0</v>
      </c>
    </row>
    <row r="15" spans="2:31" ht="16" thickBot="1">
      <c r="B15" s="15">
        <v>8</v>
      </c>
      <c r="C15" s="1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125">
        <f t="shared" si="0"/>
        <v>0</v>
      </c>
      <c r="AE15" s="125">
        <f t="shared" si="0"/>
        <v>0</v>
      </c>
    </row>
    <row r="16" spans="2:31" ht="16" thickBot="1">
      <c r="B16" s="15">
        <v>9</v>
      </c>
      <c r="C16" s="1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125">
        <f t="shared" si="0"/>
        <v>0</v>
      </c>
      <c r="AE16" s="125">
        <f t="shared" si="0"/>
        <v>0</v>
      </c>
    </row>
    <row r="17" spans="2:31" ht="16" thickBot="1">
      <c r="B17" s="15">
        <v>10</v>
      </c>
      <c r="C17" s="1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125">
        <f t="shared" si="0"/>
        <v>0</v>
      </c>
      <c r="AE17" s="125">
        <f t="shared" si="0"/>
        <v>0</v>
      </c>
    </row>
    <row r="18" spans="2:31" ht="16" thickBot="1">
      <c r="B18" s="15">
        <v>11</v>
      </c>
      <c r="C18" s="1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125">
        <f t="shared" si="0"/>
        <v>0</v>
      </c>
      <c r="AE18" s="125">
        <f t="shared" si="0"/>
        <v>0</v>
      </c>
    </row>
    <row r="19" spans="2:31" ht="16" thickBot="1">
      <c r="B19" s="15">
        <v>12</v>
      </c>
      <c r="C19" s="1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125">
        <f t="shared" si="0"/>
        <v>0</v>
      </c>
      <c r="AE19" s="125">
        <f t="shared" si="0"/>
        <v>0</v>
      </c>
    </row>
    <row r="20" spans="2:31" ht="16" thickBot="1">
      <c r="B20" s="15">
        <v>13</v>
      </c>
      <c r="C20" s="1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125">
        <f t="shared" si="0"/>
        <v>0</v>
      </c>
      <c r="AE20" s="125">
        <f t="shared" si="0"/>
        <v>0</v>
      </c>
    </row>
    <row r="21" spans="2:31" ht="16" thickBot="1">
      <c r="B21" s="15">
        <v>14</v>
      </c>
      <c r="C21" s="1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125">
        <f t="shared" si="0"/>
        <v>0</v>
      </c>
      <c r="AE21" s="125">
        <f t="shared" si="0"/>
        <v>0</v>
      </c>
    </row>
    <row r="22" spans="2:31" ht="16" thickBot="1">
      <c r="B22" s="15">
        <v>15</v>
      </c>
      <c r="C22" s="1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125">
        <f t="shared" si="0"/>
        <v>0</v>
      </c>
      <c r="AE22" s="125">
        <f t="shared" si="0"/>
        <v>0</v>
      </c>
    </row>
    <row r="23" spans="2:31" ht="16" thickBot="1">
      <c r="B23" s="15">
        <v>16</v>
      </c>
      <c r="C23" s="1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125">
        <f t="shared" si="0"/>
        <v>0</v>
      </c>
      <c r="AE23" s="125">
        <f t="shared" si="0"/>
        <v>0</v>
      </c>
    </row>
    <row r="24" spans="2:31" ht="16" thickBot="1">
      <c r="B24" s="15">
        <v>17</v>
      </c>
      <c r="C24" s="1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125">
        <f t="shared" si="0"/>
        <v>0</v>
      </c>
      <c r="AE24" s="125">
        <f t="shared" si="0"/>
        <v>0</v>
      </c>
    </row>
    <row r="25" spans="2:31" ht="16" thickBot="1">
      <c r="B25" s="15">
        <v>18</v>
      </c>
      <c r="C25" s="1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125">
        <f t="shared" si="0"/>
        <v>0</v>
      </c>
      <c r="AE25" s="125">
        <f t="shared" si="0"/>
        <v>0</v>
      </c>
    </row>
    <row r="26" spans="2:31" ht="16" thickBot="1">
      <c r="B26" s="15">
        <v>19</v>
      </c>
      <c r="C26" s="1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125">
        <f t="shared" si="0"/>
        <v>0</v>
      </c>
      <c r="AE26" s="125">
        <f t="shared" si="0"/>
        <v>0</v>
      </c>
    </row>
    <row r="27" spans="2:31" ht="16" thickBot="1">
      <c r="B27" s="15">
        <v>20</v>
      </c>
      <c r="C27" s="1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125">
        <f t="shared" si="0"/>
        <v>0</v>
      </c>
      <c r="AE27" s="125">
        <f t="shared" si="0"/>
        <v>0</v>
      </c>
    </row>
    <row r="28" spans="2:31" ht="16" thickBot="1">
      <c r="B28" s="15">
        <v>21</v>
      </c>
      <c r="C28" s="1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125">
        <f t="shared" si="0"/>
        <v>0</v>
      </c>
      <c r="AE28" s="125">
        <f t="shared" si="0"/>
        <v>0</v>
      </c>
    </row>
    <row r="29" spans="2:31" ht="16" thickBot="1">
      <c r="B29" s="15">
        <v>22</v>
      </c>
      <c r="C29" s="1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125">
        <f t="shared" si="0"/>
        <v>0</v>
      </c>
      <c r="AE29" s="125">
        <f t="shared" si="0"/>
        <v>0</v>
      </c>
    </row>
    <row r="30" spans="2:31" ht="16" thickBot="1">
      <c r="B30" s="15">
        <v>23</v>
      </c>
      <c r="C30" s="1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125">
        <f t="shared" si="0"/>
        <v>0</v>
      </c>
      <c r="AE30" s="125">
        <f t="shared" si="0"/>
        <v>0</v>
      </c>
    </row>
    <row r="31" spans="2:31" ht="16" thickBot="1">
      <c r="B31" s="15">
        <v>24</v>
      </c>
      <c r="C31" s="1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125">
        <f t="shared" si="0"/>
        <v>0</v>
      </c>
      <c r="AE31" s="125">
        <f t="shared" si="0"/>
        <v>0</v>
      </c>
    </row>
    <row r="32" spans="2:31" s="51" customFormat="1" ht="16" thickBot="1">
      <c r="B32" s="13"/>
      <c r="C32" s="50" t="s">
        <v>46</v>
      </c>
      <c r="D32" s="123">
        <f>(D8+D9+D10+D11+D12+D13+D14+D15+D16+D17+D18+D19+D20+D21+D22+D23+D24+D25+D26+D27+D28+D29+D30+D31)/COUNTA($C$8:$C$31)</f>
        <v>0</v>
      </c>
      <c r="E32" s="123">
        <f t="shared" ref="E32:AC32" si="1">(E8+E9+E10+E11+E12+E13+E14+E15+E16+E17+E18+E19+E20+E21+E22+E23+E24+E25+E26+E27+E28+E29+E30+E31)/COUNTA($C$8:$C$31)</f>
        <v>0</v>
      </c>
      <c r="F32" s="123">
        <f t="shared" si="1"/>
        <v>0</v>
      </c>
      <c r="G32" s="123">
        <f t="shared" si="1"/>
        <v>0</v>
      </c>
      <c r="H32" s="123">
        <f t="shared" si="1"/>
        <v>0</v>
      </c>
      <c r="I32" s="123">
        <f t="shared" si="1"/>
        <v>0</v>
      </c>
      <c r="J32" s="123">
        <f t="shared" si="1"/>
        <v>0</v>
      </c>
      <c r="K32" s="123">
        <f t="shared" si="1"/>
        <v>0</v>
      </c>
      <c r="L32" s="123">
        <f t="shared" si="1"/>
        <v>0</v>
      </c>
      <c r="M32" s="123">
        <f t="shared" si="1"/>
        <v>0</v>
      </c>
      <c r="N32" s="123">
        <f t="shared" si="1"/>
        <v>0</v>
      </c>
      <c r="O32" s="123">
        <f t="shared" si="1"/>
        <v>0</v>
      </c>
      <c r="P32" s="123">
        <f t="shared" si="1"/>
        <v>0</v>
      </c>
      <c r="Q32" s="123">
        <f t="shared" si="1"/>
        <v>0</v>
      </c>
      <c r="R32" s="123">
        <f t="shared" si="1"/>
        <v>0</v>
      </c>
      <c r="S32" s="123">
        <f t="shared" si="1"/>
        <v>0</v>
      </c>
      <c r="T32" s="123">
        <f t="shared" si="1"/>
        <v>0</v>
      </c>
      <c r="U32" s="123">
        <f t="shared" si="1"/>
        <v>0</v>
      </c>
      <c r="V32" s="123">
        <f t="shared" si="1"/>
        <v>0</v>
      </c>
      <c r="W32" s="123">
        <f t="shared" si="1"/>
        <v>0</v>
      </c>
      <c r="X32" s="123">
        <f t="shared" si="1"/>
        <v>0</v>
      </c>
      <c r="Y32" s="123">
        <f t="shared" si="1"/>
        <v>0</v>
      </c>
      <c r="Z32" s="123">
        <f t="shared" si="1"/>
        <v>0</v>
      </c>
      <c r="AA32" s="123">
        <f t="shared" si="1"/>
        <v>0</v>
      </c>
      <c r="AB32" s="123">
        <f t="shared" si="1"/>
        <v>0</v>
      </c>
      <c r="AC32" s="123">
        <f t="shared" si="1"/>
        <v>0</v>
      </c>
      <c r="AD32" s="124">
        <f t="shared" ref="AD32" si="2">(D32+F32+H32+J32+L32+N32+P32+R32+T32+V32+X32+Z32+AB32)/13</f>
        <v>0</v>
      </c>
      <c r="AE32" s="124">
        <f t="shared" ref="AE32" si="3">(E32+G32+I32+K32+M32+O32+Q32+S32+U32+W32+Y32+AA32+AC32)/13</f>
        <v>0</v>
      </c>
    </row>
    <row r="36" spans="3:7">
      <c r="C36" s="73" t="s">
        <v>47</v>
      </c>
      <c r="D36" s="19"/>
      <c r="E36" s="19"/>
      <c r="F36" s="19"/>
      <c r="G36" s="19"/>
    </row>
    <row r="37" spans="3:7" ht="30">
      <c r="C37" s="74"/>
      <c r="D37" s="21" t="s">
        <v>48</v>
      </c>
      <c r="E37" s="21" t="s">
        <v>49</v>
      </c>
      <c r="F37" s="21" t="s">
        <v>50</v>
      </c>
      <c r="G37" s="21" t="s">
        <v>51</v>
      </c>
    </row>
    <row r="38" spans="3:7" ht="15.5">
      <c r="C38" s="75" t="s">
        <v>52</v>
      </c>
      <c r="D38" s="23">
        <f>COUNTA(C8:C31)</f>
        <v>3</v>
      </c>
      <c r="E38" s="23">
        <f>COUNTIF(AD8:AD31,"&gt;=3,8")</f>
        <v>0</v>
      </c>
      <c r="F38" s="23">
        <f>COUNTIFS(AD8:AD31,"&lt;3,7",AD8:AD31,"&gt;=2,3")</f>
        <v>0</v>
      </c>
      <c r="G38" s="23">
        <f>COUNTIFS(AD8:AD31,"&lt;2,2",AD8:AD31,"&gt;0")</f>
        <v>0</v>
      </c>
    </row>
    <row r="39" spans="3:7" ht="15.5">
      <c r="C39" s="75" t="s">
        <v>53</v>
      </c>
      <c r="D39" s="23">
        <v>100</v>
      </c>
      <c r="E39" s="23">
        <f>E38*D39/D38</f>
        <v>0</v>
      </c>
      <c r="F39" s="24">
        <f>F38*D39/D38</f>
        <v>0</v>
      </c>
      <c r="G39" s="24">
        <f>G38*D39/D38</f>
        <v>0</v>
      </c>
    </row>
    <row r="40" spans="3:7">
      <c r="C40" s="76"/>
      <c r="D40" s="19"/>
      <c r="E40" s="19"/>
      <c r="F40" s="19"/>
      <c r="G40" s="19"/>
    </row>
    <row r="41" spans="3:7">
      <c r="C41" s="76"/>
      <c r="D41" s="19"/>
      <c r="E41" s="19"/>
      <c r="F41" s="19"/>
      <c r="G41" s="19"/>
    </row>
    <row r="42" spans="3:7">
      <c r="C42" s="73" t="s">
        <v>54</v>
      </c>
      <c r="D42" s="19"/>
      <c r="E42" s="19"/>
      <c r="F42" s="19"/>
      <c r="G42" s="19"/>
    </row>
    <row r="43" spans="3:7" ht="30">
      <c r="C43" s="74"/>
      <c r="D43" s="26" t="s">
        <v>48</v>
      </c>
      <c r="E43" s="21" t="s">
        <v>49</v>
      </c>
      <c r="F43" s="21" t="s">
        <v>50</v>
      </c>
      <c r="G43" s="21" t="s">
        <v>51</v>
      </c>
    </row>
    <row r="44" spans="3:7" ht="15.5">
      <c r="C44" s="75" t="s">
        <v>52</v>
      </c>
      <c r="D44" s="23">
        <f>COUNTA(C8:C31)</f>
        <v>3</v>
      </c>
      <c r="E44" s="23">
        <f>COUNTIF(AE8:AE31,"&gt;=3,8")</f>
        <v>0</v>
      </c>
      <c r="F44" s="23">
        <f>COUNTIFS(AE8:AE31,"&lt;3,7",AE8:AE31,"&gt;=2,3")</f>
        <v>0</v>
      </c>
      <c r="G44" s="23">
        <f>COUNTIFS(AE8:AE31,"&lt;2,2",AE8:AE31,"&gt;0")</f>
        <v>0</v>
      </c>
    </row>
    <row r="45" spans="3:7" ht="15.5">
      <c r="C45" s="75" t="s">
        <v>53</v>
      </c>
      <c r="D45" s="23">
        <v>100</v>
      </c>
      <c r="E45" s="24">
        <f>E44*D45/D44</f>
        <v>0</v>
      </c>
      <c r="F45" s="24">
        <f>F44*D45/D44</f>
        <v>0</v>
      </c>
      <c r="G45" s="24">
        <f>G44*D45/D44</f>
        <v>0</v>
      </c>
    </row>
  </sheetData>
  <sheetProtection algorithmName="SHA-512" hashValue="ry/8/vrGx7ElwGiluEKsK1M/usSNPOA+Z6Zn96lBu/pQs1lYklHCjX+Doj8F0d7i1HM4nF4gSvF+TNY8V8wG7w==" saltValue="ikXAwtJ2vDNn6t8zVH3pAA==" spinCount="100000" sheet="1" formatCells="0" formatColumns="0" formatRows="0" insertColumns="0" insertRows="0" insertHyperlinks="0" deleteColumns="0" deleteRows="0" sort="0" autoFilter="0" pivotTables="0"/>
  <mergeCells count="18">
    <mergeCell ref="Z5:AA6"/>
    <mergeCell ref="AB5:AC6"/>
    <mergeCell ref="B1:AE1"/>
    <mergeCell ref="B5:B7"/>
    <mergeCell ref="C5:C7"/>
    <mergeCell ref="D5:E6"/>
    <mergeCell ref="F5:G6"/>
    <mergeCell ref="H5:I6"/>
    <mergeCell ref="J5:K6"/>
    <mergeCell ref="L5:M6"/>
    <mergeCell ref="N5:O6"/>
    <mergeCell ref="P5:Q6"/>
    <mergeCell ref="AD5:AE6"/>
    <mergeCell ref="AA3:AB3"/>
    <mergeCell ref="R5:S6"/>
    <mergeCell ref="T5:U6"/>
    <mergeCell ref="V5:W6"/>
    <mergeCell ref="X5:Y6"/>
  </mergeCells>
  <hyperlinks>
    <hyperlink ref="AA3" location="ОГЛАВЛЕНИЕ!A1" display="ОГЛАВЛЕНИЕ" xr:uid="{00000000-0004-0000-0A00-000000000000}"/>
  </hyperlinks>
  <pageMargins left="0.43977272727272726" right="0.47234848484848485" top="0.75" bottom="0.75" header="0.3" footer="0.3"/>
  <pageSetup paperSize="9" scale="43" orientation="landscape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tabColor rgb="FFFFC000"/>
    <pageSetUpPr fitToPage="1"/>
  </sheetPr>
  <dimension ref="A1:R45"/>
  <sheetViews>
    <sheetView view="pageLayout" zoomScale="55" zoomScaleNormal="100" zoomScalePageLayoutView="55" workbookViewId="0">
      <selection activeCell="O21" sqref="O21"/>
    </sheetView>
  </sheetViews>
  <sheetFormatPr defaultColWidth="9.1796875" defaultRowHeight="14.5"/>
  <cols>
    <col min="1" max="1" width="9.1796875" style="1"/>
    <col min="2" max="2" width="27.453125" style="1" customWidth="1"/>
    <col min="3" max="16384" width="9.1796875" style="1"/>
  </cols>
  <sheetData>
    <row r="1" spans="1:18" ht="17.5">
      <c r="A1" s="222" t="s">
        <v>168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</row>
    <row r="2" spans="1:18" ht="17.5">
      <c r="A2" s="35"/>
    </row>
    <row r="3" spans="1:18" ht="17.5">
      <c r="A3" s="35" t="s">
        <v>183</v>
      </c>
      <c r="P3" s="271" t="s">
        <v>384</v>
      </c>
      <c r="Q3" s="271"/>
    </row>
    <row r="4" spans="1:18" ht="18" thickBot="1">
      <c r="A4" s="35"/>
      <c r="B4" s="72"/>
      <c r="C4" s="72"/>
      <c r="D4" s="72"/>
    </row>
    <row r="5" spans="1:18">
      <c r="A5" s="208" t="s">
        <v>12</v>
      </c>
      <c r="B5" s="208" t="s">
        <v>13</v>
      </c>
      <c r="C5" s="211" t="s">
        <v>184</v>
      </c>
      <c r="D5" s="212"/>
      <c r="E5" s="211" t="s">
        <v>185</v>
      </c>
      <c r="F5" s="256"/>
      <c r="G5" s="211" t="s">
        <v>186</v>
      </c>
      <c r="H5" s="212"/>
      <c r="I5" s="256" t="s">
        <v>187</v>
      </c>
      <c r="J5" s="212"/>
      <c r="K5" s="211" t="s">
        <v>188</v>
      </c>
      <c r="L5" s="256"/>
      <c r="M5" s="211" t="s">
        <v>189</v>
      </c>
      <c r="N5" s="212"/>
      <c r="O5" s="211" t="s">
        <v>190</v>
      </c>
      <c r="P5" s="212"/>
      <c r="Q5" s="215" t="s">
        <v>19</v>
      </c>
      <c r="R5" s="216"/>
    </row>
    <row r="6" spans="1:18" ht="113.25" customHeight="1" thickBot="1">
      <c r="A6" s="209"/>
      <c r="B6" s="209"/>
      <c r="C6" s="213"/>
      <c r="D6" s="214"/>
      <c r="E6" s="213"/>
      <c r="F6" s="257"/>
      <c r="G6" s="213"/>
      <c r="H6" s="214"/>
      <c r="I6" s="257"/>
      <c r="J6" s="214"/>
      <c r="K6" s="213"/>
      <c r="L6" s="257"/>
      <c r="M6" s="213"/>
      <c r="N6" s="214"/>
      <c r="O6" s="213"/>
      <c r="P6" s="214"/>
      <c r="Q6" s="217"/>
      <c r="R6" s="218"/>
    </row>
    <row r="7" spans="1:18" ht="16" thickBot="1">
      <c r="A7" s="210"/>
      <c r="B7" s="210"/>
      <c r="C7" s="14" t="s">
        <v>41</v>
      </c>
      <c r="D7" s="14" t="s">
        <v>42</v>
      </c>
      <c r="E7" s="14" t="s">
        <v>41</v>
      </c>
      <c r="F7" s="14" t="s">
        <v>42</v>
      </c>
      <c r="G7" s="14" t="s">
        <v>41</v>
      </c>
      <c r="H7" s="14" t="s">
        <v>42</v>
      </c>
      <c r="I7" s="14" t="s">
        <v>41</v>
      </c>
      <c r="J7" s="14" t="s">
        <v>42</v>
      </c>
      <c r="K7" s="14" t="s">
        <v>41</v>
      </c>
      <c r="L7" s="14" t="s">
        <v>42</v>
      </c>
      <c r="M7" s="14" t="s">
        <v>41</v>
      </c>
      <c r="N7" s="14" t="s">
        <v>42</v>
      </c>
      <c r="O7" s="14" t="s">
        <v>41</v>
      </c>
      <c r="P7" s="14" t="s">
        <v>42</v>
      </c>
      <c r="Q7" s="45" t="s">
        <v>41</v>
      </c>
      <c r="R7" s="45" t="s">
        <v>42</v>
      </c>
    </row>
    <row r="8" spans="1:18" ht="16" thickBot="1">
      <c r="A8" s="15">
        <v>1</v>
      </c>
      <c r="B8" s="16" t="s">
        <v>43</v>
      </c>
      <c r="C8" s="56">
        <v>2</v>
      </c>
      <c r="D8" s="56">
        <v>3</v>
      </c>
      <c r="E8" s="56">
        <v>3</v>
      </c>
      <c r="F8" s="56">
        <v>4</v>
      </c>
      <c r="G8" s="56">
        <v>3</v>
      </c>
      <c r="H8" s="56">
        <v>4</v>
      </c>
      <c r="I8" s="56">
        <v>3</v>
      </c>
      <c r="J8" s="56">
        <v>5</v>
      </c>
      <c r="K8" s="56">
        <v>2</v>
      </c>
      <c r="L8" s="56">
        <v>3</v>
      </c>
      <c r="M8" s="56">
        <v>3</v>
      </c>
      <c r="N8" s="56">
        <v>4</v>
      </c>
      <c r="O8" s="56">
        <v>5</v>
      </c>
      <c r="P8" s="56">
        <v>5</v>
      </c>
      <c r="Q8" s="125">
        <f>(C8+E8+G8+I8+K8+M8+O8)/7</f>
        <v>3</v>
      </c>
      <c r="R8" s="125">
        <f>(D8+F8+H8+J8+L8+N8+P8)/7</f>
        <v>4</v>
      </c>
    </row>
    <row r="9" spans="1:18" ht="16" thickBot="1">
      <c r="A9" s="15">
        <v>2</v>
      </c>
      <c r="B9" s="16" t="s">
        <v>44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125">
        <f t="shared" ref="Q9:R31" si="0">(C9+E9+G9+I9+K9+M9+O9)/7</f>
        <v>0</v>
      </c>
      <c r="R9" s="125">
        <f t="shared" si="0"/>
        <v>0</v>
      </c>
    </row>
    <row r="10" spans="1:18" ht="19.5" customHeight="1" thickBot="1">
      <c r="A10" s="15">
        <v>3</v>
      </c>
      <c r="B10" s="16" t="s">
        <v>45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125">
        <f t="shared" si="0"/>
        <v>0</v>
      </c>
      <c r="R10" s="125">
        <f t="shared" si="0"/>
        <v>0</v>
      </c>
    </row>
    <row r="11" spans="1:18" ht="16" thickBot="1">
      <c r="A11" s="15">
        <v>4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125">
        <f t="shared" si="0"/>
        <v>0</v>
      </c>
      <c r="R11" s="125">
        <f t="shared" si="0"/>
        <v>0</v>
      </c>
    </row>
    <row r="12" spans="1:18" ht="16" thickBot="1">
      <c r="A12" s="15">
        <v>5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125">
        <f t="shared" si="0"/>
        <v>0</v>
      </c>
      <c r="R12" s="125">
        <f t="shared" si="0"/>
        <v>0</v>
      </c>
    </row>
    <row r="13" spans="1:18" ht="16" thickBot="1">
      <c r="A13" s="15">
        <v>6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25">
        <f t="shared" si="0"/>
        <v>0</v>
      </c>
      <c r="R13" s="125">
        <f t="shared" si="0"/>
        <v>0</v>
      </c>
    </row>
    <row r="14" spans="1:18" ht="16" thickBot="1">
      <c r="A14" s="15">
        <v>7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25">
        <f t="shared" si="0"/>
        <v>0</v>
      </c>
      <c r="R14" s="125">
        <f t="shared" si="0"/>
        <v>0</v>
      </c>
    </row>
    <row r="15" spans="1:18" ht="16" thickBot="1">
      <c r="A15" s="15">
        <v>8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125">
        <f t="shared" si="0"/>
        <v>0</v>
      </c>
      <c r="R15" s="125">
        <f t="shared" si="0"/>
        <v>0</v>
      </c>
    </row>
    <row r="16" spans="1:18" ht="16" thickBot="1">
      <c r="A16" s="15">
        <v>9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25">
        <f t="shared" si="0"/>
        <v>0</v>
      </c>
      <c r="R16" s="125">
        <f t="shared" si="0"/>
        <v>0</v>
      </c>
    </row>
    <row r="17" spans="1:18" ht="16" thickBot="1">
      <c r="A17" s="15">
        <v>10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125">
        <f t="shared" si="0"/>
        <v>0</v>
      </c>
      <c r="R17" s="125">
        <f t="shared" si="0"/>
        <v>0</v>
      </c>
    </row>
    <row r="18" spans="1:18" ht="16" thickBot="1">
      <c r="A18" s="15">
        <v>11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125">
        <f t="shared" si="0"/>
        <v>0</v>
      </c>
      <c r="R18" s="125">
        <f t="shared" si="0"/>
        <v>0</v>
      </c>
    </row>
    <row r="19" spans="1:18" ht="16" thickBot="1">
      <c r="A19" s="15">
        <v>12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125">
        <f t="shared" si="0"/>
        <v>0</v>
      </c>
      <c r="R19" s="125">
        <f t="shared" si="0"/>
        <v>0</v>
      </c>
    </row>
    <row r="20" spans="1:18" ht="16" thickBot="1">
      <c r="A20" s="15">
        <v>13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125">
        <f t="shared" si="0"/>
        <v>0</v>
      </c>
      <c r="R20" s="125">
        <f t="shared" si="0"/>
        <v>0</v>
      </c>
    </row>
    <row r="21" spans="1:18" ht="16" thickBot="1">
      <c r="A21" s="15">
        <v>14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125">
        <f t="shared" si="0"/>
        <v>0</v>
      </c>
      <c r="R21" s="125">
        <f t="shared" si="0"/>
        <v>0</v>
      </c>
    </row>
    <row r="22" spans="1:18" ht="16" thickBot="1">
      <c r="A22" s="15">
        <v>15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125">
        <f t="shared" si="0"/>
        <v>0</v>
      </c>
      <c r="R22" s="125">
        <f t="shared" si="0"/>
        <v>0</v>
      </c>
    </row>
    <row r="23" spans="1:18" ht="16" thickBot="1">
      <c r="A23" s="15">
        <v>16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25">
        <f t="shared" si="0"/>
        <v>0</v>
      </c>
      <c r="R23" s="125">
        <f t="shared" si="0"/>
        <v>0</v>
      </c>
    </row>
    <row r="24" spans="1:18" ht="16" thickBot="1">
      <c r="A24" s="15">
        <v>17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125">
        <f t="shared" si="0"/>
        <v>0</v>
      </c>
      <c r="R24" s="125">
        <f t="shared" si="0"/>
        <v>0</v>
      </c>
    </row>
    <row r="25" spans="1:18" ht="16" thickBot="1">
      <c r="A25" s="15">
        <v>18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125">
        <f t="shared" si="0"/>
        <v>0</v>
      </c>
      <c r="R25" s="125">
        <f t="shared" si="0"/>
        <v>0</v>
      </c>
    </row>
    <row r="26" spans="1:18" ht="16" thickBot="1">
      <c r="A26" s="15">
        <v>19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125">
        <f t="shared" si="0"/>
        <v>0</v>
      </c>
      <c r="R26" s="125">
        <f t="shared" si="0"/>
        <v>0</v>
      </c>
    </row>
    <row r="27" spans="1:18" ht="16" thickBot="1">
      <c r="A27" s="15">
        <v>20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125">
        <f t="shared" si="0"/>
        <v>0</v>
      </c>
      <c r="R27" s="125">
        <f t="shared" si="0"/>
        <v>0</v>
      </c>
    </row>
    <row r="28" spans="1:18" ht="16" thickBot="1">
      <c r="A28" s="15">
        <v>21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125">
        <f t="shared" si="0"/>
        <v>0</v>
      </c>
      <c r="R28" s="125">
        <f t="shared" si="0"/>
        <v>0</v>
      </c>
    </row>
    <row r="29" spans="1:18" ht="16" thickBot="1">
      <c r="A29" s="15">
        <v>22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125">
        <f t="shared" si="0"/>
        <v>0</v>
      </c>
      <c r="R29" s="125">
        <f t="shared" si="0"/>
        <v>0</v>
      </c>
    </row>
    <row r="30" spans="1:18" ht="16" thickBot="1">
      <c r="A30" s="15">
        <v>23</v>
      </c>
      <c r="B30" s="1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125">
        <f t="shared" si="0"/>
        <v>0</v>
      </c>
      <c r="R30" s="125">
        <f t="shared" si="0"/>
        <v>0</v>
      </c>
    </row>
    <row r="31" spans="1:18" ht="16" thickBot="1">
      <c r="A31" s="15">
        <v>24</v>
      </c>
      <c r="B31" s="1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125">
        <f t="shared" si="0"/>
        <v>0</v>
      </c>
      <c r="R31" s="125">
        <f t="shared" si="0"/>
        <v>0</v>
      </c>
    </row>
    <row r="32" spans="1:18" s="51" customFormat="1" ht="16" thickBot="1">
      <c r="A32" s="13"/>
      <c r="B32" s="80" t="s">
        <v>46</v>
      </c>
      <c r="C32" s="78">
        <f>(C8+C9+C10+C11+C12+C13+C14+C15+C16+C17+C18+C19+C20+C21+C22+C23+C24+C25+C26+C27+C28+C29+C30+C31)/COUNTA($B$8:$B$31)</f>
        <v>0.66666666666666663</v>
      </c>
      <c r="D32" s="78">
        <f t="shared" ref="D32:P32" si="1">(D8+D9+D10+D11+D12+D13+D14+D15+D16+D17+D18+D19+D20+D21+D22+D23+D24+D25+D26+D27+D28+D29+D30+D31)/COUNTA($B$8:$B$31)</f>
        <v>1</v>
      </c>
      <c r="E32" s="78">
        <f t="shared" si="1"/>
        <v>1</v>
      </c>
      <c r="F32" s="78">
        <f t="shared" si="1"/>
        <v>1.3333333333333333</v>
      </c>
      <c r="G32" s="78">
        <f t="shared" si="1"/>
        <v>1</v>
      </c>
      <c r="H32" s="78">
        <f t="shared" si="1"/>
        <v>1.3333333333333333</v>
      </c>
      <c r="I32" s="78">
        <f t="shared" si="1"/>
        <v>1</v>
      </c>
      <c r="J32" s="78">
        <f t="shared" si="1"/>
        <v>1.6666666666666667</v>
      </c>
      <c r="K32" s="78">
        <f t="shared" si="1"/>
        <v>0.66666666666666663</v>
      </c>
      <c r="L32" s="78">
        <f t="shared" si="1"/>
        <v>1</v>
      </c>
      <c r="M32" s="78">
        <f t="shared" si="1"/>
        <v>1</v>
      </c>
      <c r="N32" s="78">
        <f t="shared" si="1"/>
        <v>1.3333333333333333</v>
      </c>
      <c r="O32" s="78">
        <f t="shared" si="1"/>
        <v>1.6666666666666667</v>
      </c>
      <c r="P32" s="78">
        <f t="shared" si="1"/>
        <v>1.6666666666666667</v>
      </c>
      <c r="Q32" s="124">
        <f t="shared" ref="Q32" si="2">(C32+E32+G32+I32+K32+M32+O32)/7</f>
        <v>1</v>
      </c>
      <c r="R32" s="124">
        <f t="shared" ref="R32" si="3">(D32+F32+H32+J32+L32+N32+P32)/7</f>
        <v>1.3333333333333333</v>
      </c>
    </row>
    <row r="36" spans="2:6" ht="15">
      <c r="B36" s="18" t="s">
        <v>47</v>
      </c>
      <c r="C36" s="19"/>
      <c r="D36" s="19"/>
      <c r="E36" s="19"/>
      <c r="F36" s="19"/>
    </row>
    <row r="37" spans="2:6" ht="30">
      <c r="B37" s="20"/>
      <c r="C37" s="21" t="s">
        <v>48</v>
      </c>
      <c r="D37" s="21" t="s">
        <v>49</v>
      </c>
      <c r="E37" s="21" t="s">
        <v>50</v>
      </c>
      <c r="F37" s="21" t="s">
        <v>51</v>
      </c>
    </row>
    <row r="38" spans="2:6" ht="15.5">
      <c r="B38" s="22" t="s">
        <v>52</v>
      </c>
      <c r="C38" s="23">
        <f>COUNTA(B8:B31)</f>
        <v>3</v>
      </c>
      <c r="D38" s="23">
        <f>COUNTIF(Q8:Q31,"&gt;=3,8")</f>
        <v>0</v>
      </c>
      <c r="E38" s="23">
        <f>COUNTIFS(Q8:Q31,"&lt;3,7",Q8:Q31,"&gt;=2,3")</f>
        <v>1</v>
      </c>
      <c r="F38" s="23">
        <f>COUNTIFS(Q8:Q31,"&lt;2,2",Q8:Q31,"&gt;0")</f>
        <v>0</v>
      </c>
    </row>
    <row r="39" spans="2:6" ht="15.5">
      <c r="B39" s="22" t="s">
        <v>53</v>
      </c>
      <c r="C39" s="23">
        <v>100</v>
      </c>
      <c r="D39" s="23">
        <f>D38*C39/C38</f>
        <v>0</v>
      </c>
      <c r="E39" s="24">
        <f>E38*C39/C38</f>
        <v>33.333333333333336</v>
      </c>
      <c r="F39" s="24">
        <f>F38*C39/C38</f>
        <v>0</v>
      </c>
    </row>
    <row r="40" spans="2:6" ht="15.5">
      <c r="B40" s="25"/>
      <c r="C40" s="19"/>
      <c r="D40" s="19"/>
      <c r="E40" s="19"/>
      <c r="F40" s="19"/>
    </row>
    <row r="41" spans="2:6" ht="15.5">
      <c r="B41" s="25"/>
      <c r="C41" s="19"/>
      <c r="D41" s="19"/>
      <c r="E41" s="19"/>
      <c r="F41" s="19"/>
    </row>
    <row r="42" spans="2:6" ht="15">
      <c r="B42" s="18" t="s">
        <v>54</v>
      </c>
      <c r="C42" s="19"/>
      <c r="D42" s="19"/>
      <c r="E42" s="19"/>
      <c r="F42" s="19"/>
    </row>
    <row r="43" spans="2:6" ht="30">
      <c r="B43" s="20"/>
      <c r="C43" s="26" t="s">
        <v>48</v>
      </c>
      <c r="D43" s="21" t="s">
        <v>49</v>
      </c>
      <c r="E43" s="21" t="s">
        <v>50</v>
      </c>
      <c r="F43" s="21" t="s">
        <v>51</v>
      </c>
    </row>
    <row r="44" spans="2:6" ht="15.5">
      <c r="B44" s="22" t="s">
        <v>52</v>
      </c>
      <c r="C44" s="23">
        <f>COUNTA(B8:B31)</f>
        <v>3</v>
      </c>
      <c r="D44" s="23">
        <f>COUNTIF(R8:R31,"&gt;=3,8")</f>
        <v>1</v>
      </c>
      <c r="E44" s="23">
        <f>COUNTIFS(R8:R31,"&lt;3,7",R8:R31,"&gt;=2,3")</f>
        <v>0</v>
      </c>
      <c r="F44" s="23">
        <f>COUNTIFS(R8:R31,"&lt;2,2",R8:R31,"&gt;0")</f>
        <v>0</v>
      </c>
    </row>
    <row r="45" spans="2:6" ht="15.5">
      <c r="B45" s="22" t="s">
        <v>53</v>
      </c>
      <c r="C45" s="23">
        <v>100</v>
      </c>
      <c r="D45" s="24">
        <f>D44*C45/C44</f>
        <v>33.333333333333336</v>
      </c>
      <c r="E45" s="24">
        <f>E44*C45/C44</f>
        <v>0</v>
      </c>
      <c r="F45" s="24">
        <f>F44*C45/C44</f>
        <v>0</v>
      </c>
    </row>
  </sheetData>
  <sheetProtection algorithmName="SHA-512" hashValue="piyJ8h0ZsPMNISsZYDM1aRCj/eYrm+MftC2qDUMzw37XtUnXzyfEKpkhcpOkZFuixAhY4q3yQWx9zOuiCrZZBQ==" saltValue="VkET0NQjbcaZMNk4dIWLaw==" spinCount="100000" sheet="1" formatCells="0" formatColumns="0" formatRows="0" insertColumns="0" insertRows="0" insertHyperlinks="0" deleteColumns="0" deleteRows="0" sort="0" autoFilter="0" pivotTables="0"/>
  <mergeCells count="12">
    <mergeCell ref="Q5:R6"/>
    <mergeCell ref="P3:Q3"/>
    <mergeCell ref="A1:R1"/>
    <mergeCell ref="A5:A7"/>
    <mergeCell ref="B5:B7"/>
    <mergeCell ref="C5:D6"/>
    <mergeCell ref="E5:F6"/>
    <mergeCell ref="G5:H6"/>
    <mergeCell ref="I5:J6"/>
    <mergeCell ref="K5:L6"/>
    <mergeCell ref="M5:N6"/>
    <mergeCell ref="O5:P6"/>
  </mergeCells>
  <hyperlinks>
    <hyperlink ref="P3" location="ОГЛАВЛЕНИЕ!A1" display="ОГЛАВЛЕНИЕ" xr:uid="{00000000-0004-0000-0B00-000000000000}"/>
  </hyperlinks>
  <pageMargins left="0.7" right="0.7" top="0.75" bottom="0.75" header="0.3" footer="0.3"/>
  <pageSetup paperSize="9" scale="45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tabColor rgb="FFFFC000"/>
    <pageSetUpPr fitToPage="1"/>
  </sheetPr>
  <dimension ref="A1:Y42"/>
  <sheetViews>
    <sheetView view="pageLayout" zoomScale="55" zoomScaleNormal="100" zoomScalePageLayoutView="55" workbookViewId="0">
      <selection activeCell="C30" sqref="C30"/>
    </sheetView>
  </sheetViews>
  <sheetFormatPr defaultColWidth="9.1796875" defaultRowHeight="14.5"/>
  <cols>
    <col min="1" max="1" width="9.1796875" style="1"/>
    <col min="2" max="2" width="27.453125" style="1" customWidth="1"/>
    <col min="3" max="4" width="9.1796875" style="1"/>
    <col min="5" max="5" width="10.453125" style="1" customWidth="1"/>
    <col min="6" max="6" width="10.1796875" style="1" customWidth="1"/>
    <col min="7" max="16384" width="9.1796875" style="1"/>
  </cols>
  <sheetData>
    <row r="1" spans="1:25" ht="17.5">
      <c r="A1" s="29" t="s">
        <v>191</v>
      </c>
    </row>
    <row r="2" spans="1:25" ht="15" thickBot="1">
      <c r="X2" s="271" t="s">
        <v>384</v>
      </c>
      <c r="Y2" s="271"/>
    </row>
    <row r="3" spans="1:25" ht="23.25" customHeight="1" thickBot="1">
      <c r="A3" s="208" t="s">
        <v>12</v>
      </c>
      <c r="B3" s="208" t="s">
        <v>13</v>
      </c>
      <c r="C3" s="211" t="s">
        <v>192</v>
      </c>
      <c r="D3" s="256"/>
      <c r="E3" s="211" t="s">
        <v>193</v>
      </c>
      <c r="F3" s="212"/>
      <c r="G3" s="211" t="s">
        <v>194</v>
      </c>
      <c r="H3" s="212"/>
      <c r="I3" s="259" t="s">
        <v>195</v>
      </c>
      <c r="J3" s="259"/>
      <c r="K3" s="259"/>
      <c r="L3" s="259"/>
      <c r="M3" s="259"/>
      <c r="N3" s="259"/>
      <c r="O3" s="259"/>
      <c r="P3" s="259"/>
      <c r="Q3" s="230" t="s">
        <v>19</v>
      </c>
      <c r="R3" s="230"/>
    </row>
    <row r="4" spans="1:25" ht="119.25" customHeight="1" thickBot="1">
      <c r="A4" s="209"/>
      <c r="B4" s="209"/>
      <c r="C4" s="213"/>
      <c r="D4" s="257"/>
      <c r="E4" s="213"/>
      <c r="F4" s="214"/>
      <c r="G4" s="213"/>
      <c r="H4" s="214"/>
      <c r="I4" s="278" t="s">
        <v>196</v>
      </c>
      <c r="J4" s="221"/>
      <c r="K4" s="220" t="s">
        <v>197</v>
      </c>
      <c r="L4" s="221"/>
      <c r="M4" s="220" t="s">
        <v>198</v>
      </c>
      <c r="N4" s="221"/>
      <c r="O4" s="220" t="s">
        <v>199</v>
      </c>
      <c r="P4" s="221"/>
      <c r="Q4" s="230"/>
      <c r="R4" s="230"/>
    </row>
    <row r="5" spans="1:25" ht="16" thickBot="1">
      <c r="A5" s="210"/>
      <c r="B5" s="210"/>
      <c r="C5" s="14" t="s">
        <v>41</v>
      </c>
      <c r="D5" s="14" t="s">
        <v>42</v>
      </c>
      <c r="E5" s="14" t="s">
        <v>41</v>
      </c>
      <c r="F5" s="14" t="s">
        <v>42</v>
      </c>
      <c r="G5" s="14" t="s">
        <v>41</v>
      </c>
      <c r="H5" s="14" t="s">
        <v>42</v>
      </c>
      <c r="I5" s="14" t="s">
        <v>41</v>
      </c>
      <c r="J5" s="14" t="s">
        <v>42</v>
      </c>
      <c r="K5" s="14" t="s">
        <v>41</v>
      </c>
      <c r="L5" s="14" t="s">
        <v>42</v>
      </c>
      <c r="M5" s="14" t="s">
        <v>41</v>
      </c>
      <c r="N5" s="14" t="s">
        <v>42</v>
      </c>
      <c r="O5" s="14" t="s">
        <v>41</v>
      </c>
      <c r="P5" s="14" t="s">
        <v>42</v>
      </c>
      <c r="Q5" s="27" t="s">
        <v>41</v>
      </c>
      <c r="R5" s="27" t="s">
        <v>42</v>
      </c>
    </row>
    <row r="6" spans="1:25" ht="16" thickBot="1">
      <c r="A6" s="15">
        <v>1</v>
      </c>
      <c r="B6" s="16" t="s">
        <v>43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130">
        <f>(C6+E6+G6+I6+K6+M6+O6)/7</f>
        <v>0</v>
      </c>
      <c r="R6" s="130">
        <f>(D6+F6+H6+J6+L6+N6+P6)/7</f>
        <v>0</v>
      </c>
    </row>
    <row r="7" spans="1:25" ht="16" thickBot="1">
      <c r="A7" s="15">
        <v>2</v>
      </c>
      <c r="B7" s="16" t="s">
        <v>44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130">
        <f t="shared" ref="Q7:R29" si="0">(C7+E7+G7+I7+K7+M7+O7)/7</f>
        <v>0</v>
      </c>
      <c r="R7" s="130">
        <f t="shared" si="0"/>
        <v>0</v>
      </c>
    </row>
    <row r="8" spans="1:25" ht="18" customHeight="1" thickBot="1">
      <c r="A8" s="15">
        <v>3</v>
      </c>
      <c r="B8" s="16" t="s">
        <v>45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130">
        <f t="shared" si="0"/>
        <v>0</v>
      </c>
      <c r="R8" s="130">
        <f t="shared" si="0"/>
        <v>0</v>
      </c>
    </row>
    <row r="9" spans="1:25" ht="16" thickBot="1">
      <c r="A9" s="15">
        <v>4</v>
      </c>
      <c r="B9" s="1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130">
        <f t="shared" si="0"/>
        <v>0</v>
      </c>
      <c r="R9" s="130">
        <f t="shared" si="0"/>
        <v>0</v>
      </c>
    </row>
    <row r="10" spans="1:25" ht="16" thickBot="1">
      <c r="A10" s="15">
        <v>5</v>
      </c>
      <c r="B10" s="1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130">
        <f t="shared" si="0"/>
        <v>0</v>
      </c>
      <c r="R10" s="130">
        <f t="shared" si="0"/>
        <v>0</v>
      </c>
    </row>
    <row r="11" spans="1:25" ht="16" thickBot="1">
      <c r="A11" s="15">
        <v>6</v>
      </c>
      <c r="B11" s="1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130">
        <f t="shared" si="0"/>
        <v>0</v>
      </c>
      <c r="R11" s="130">
        <f t="shared" si="0"/>
        <v>0</v>
      </c>
    </row>
    <row r="12" spans="1:25" ht="16" thickBot="1">
      <c r="A12" s="15">
        <v>7</v>
      </c>
      <c r="B12" s="1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130">
        <f t="shared" si="0"/>
        <v>0</v>
      </c>
      <c r="R12" s="130">
        <f t="shared" si="0"/>
        <v>0</v>
      </c>
    </row>
    <row r="13" spans="1:25" ht="16" thickBot="1">
      <c r="A13" s="15">
        <v>8</v>
      </c>
      <c r="B13" s="1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130">
        <f t="shared" si="0"/>
        <v>0</v>
      </c>
      <c r="R13" s="130">
        <f t="shared" si="0"/>
        <v>0</v>
      </c>
    </row>
    <row r="14" spans="1:25" ht="16" thickBot="1">
      <c r="A14" s="15">
        <v>9</v>
      </c>
      <c r="B14" s="1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130">
        <f t="shared" si="0"/>
        <v>0</v>
      </c>
      <c r="R14" s="130">
        <f t="shared" si="0"/>
        <v>0</v>
      </c>
    </row>
    <row r="15" spans="1:25" ht="16" thickBot="1">
      <c r="A15" s="15">
        <v>10</v>
      </c>
      <c r="B15" s="1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130">
        <f t="shared" si="0"/>
        <v>0</v>
      </c>
      <c r="R15" s="130">
        <f t="shared" si="0"/>
        <v>0</v>
      </c>
    </row>
    <row r="16" spans="1:25" ht="16" thickBot="1">
      <c r="A16" s="15">
        <v>11</v>
      </c>
      <c r="B16" s="1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130">
        <f t="shared" si="0"/>
        <v>0</v>
      </c>
      <c r="R16" s="130">
        <f t="shared" si="0"/>
        <v>0</v>
      </c>
    </row>
    <row r="17" spans="1:18" ht="16" thickBot="1">
      <c r="A17" s="15">
        <v>12</v>
      </c>
      <c r="B17" s="1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130">
        <f t="shared" si="0"/>
        <v>0</v>
      </c>
      <c r="R17" s="130">
        <f t="shared" si="0"/>
        <v>0</v>
      </c>
    </row>
    <row r="18" spans="1:18" ht="16" thickBot="1">
      <c r="A18" s="15">
        <v>13</v>
      </c>
      <c r="B18" s="1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130">
        <f t="shared" si="0"/>
        <v>0</v>
      </c>
      <c r="R18" s="130">
        <f t="shared" si="0"/>
        <v>0</v>
      </c>
    </row>
    <row r="19" spans="1:18" ht="16" thickBot="1">
      <c r="A19" s="15">
        <v>14</v>
      </c>
      <c r="B19" s="1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130">
        <f t="shared" si="0"/>
        <v>0</v>
      </c>
      <c r="R19" s="130">
        <f t="shared" si="0"/>
        <v>0</v>
      </c>
    </row>
    <row r="20" spans="1:18" ht="16" thickBot="1">
      <c r="A20" s="15">
        <v>15</v>
      </c>
      <c r="B20" s="16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130">
        <f t="shared" si="0"/>
        <v>0</v>
      </c>
      <c r="R20" s="130">
        <f t="shared" si="0"/>
        <v>0</v>
      </c>
    </row>
    <row r="21" spans="1:18" ht="16" thickBot="1">
      <c r="A21" s="15">
        <v>16</v>
      </c>
      <c r="B21" s="1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130">
        <f t="shared" si="0"/>
        <v>0</v>
      </c>
      <c r="R21" s="130">
        <f t="shared" si="0"/>
        <v>0</v>
      </c>
    </row>
    <row r="22" spans="1:18" ht="16" thickBot="1">
      <c r="A22" s="15">
        <v>17</v>
      </c>
      <c r="B22" s="16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130">
        <f t="shared" si="0"/>
        <v>0</v>
      </c>
      <c r="R22" s="130">
        <f t="shared" si="0"/>
        <v>0</v>
      </c>
    </row>
    <row r="23" spans="1:18" ht="16" thickBot="1">
      <c r="A23" s="15">
        <v>18</v>
      </c>
      <c r="B23" s="16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130">
        <f t="shared" si="0"/>
        <v>0</v>
      </c>
      <c r="R23" s="130">
        <f t="shared" si="0"/>
        <v>0</v>
      </c>
    </row>
    <row r="24" spans="1:18" ht="16" thickBot="1">
      <c r="A24" s="15">
        <v>19</v>
      </c>
      <c r="B24" s="16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130">
        <f t="shared" si="0"/>
        <v>0</v>
      </c>
      <c r="R24" s="130">
        <f t="shared" si="0"/>
        <v>0</v>
      </c>
    </row>
    <row r="25" spans="1:18" ht="16" thickBot="1">
      <c r="A25" s="15">
        <v>20</v>
      </c>
      <c r="B25" s="16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130">
        <f t="shared" si="0"/>
        <v>0</v>
      </c>
      <c r="R25" s="130">
        <f t="shared" si="0"/>
        <v>0</v>
      </c>
    </row>
    <row r="26" spans="1:18" ht="16" thickBot="1">
      <c r="A26" s="15">
        <v>21</v>
      </c>
      <c r="B26" s="16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130">
        <f t="shared" si="0"/>
        <v>0</v>
      </c>
      <c r="R26" s="130">
        <f t="shared" si="0"/>
        <v>0</v>
      </c>
    </row>
    <row r="27" spans="1:18" ht="16" thickBot="1">
      <c r="A27" s="15">
        <v>22</v>
      </c>
      <c r="B27" s="16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130">
        <f t="shared" si="0"/>
        <v>0</v>
      </c>
      <c r="R27" s="130">
        <f t="shared" si="0"/>
        <v>0</v>
      </c>
    </row>
    <row r="28" spans="1:18" ht="16" thickBot="1">
      <c r="A28" s="15">
        <v>23</v>
      </c>
      <c r="B28" s="16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130">
        <f t="shared" si="0"/>
        <v>0</v>
      </c>
      <c r="R28" s="130">
        <f t="shared" si="0"/>
        <v>0</v>
      </c>
    </row>
    <row r="29" spans="1:18" ht="16" thickBot="1">
      <c r="A29" s="15">
        <v>24</v>
      </c>
      <c r="B29" s="16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130">
        <f t="shared" si="0"/>
        <v>0</v>
      </c>
      <c r="R29" s="130">
        <f t="shared" si="0"/>
        <v>0</v>
      </c>
    </row>
    <row r="30" spans="1:18" s="51" customFormat="1" ht="16" thickBot="1">
      <c r="A30" s="13"/>
      <c r="B30" s="80" t="s">
        <v>46</v>
      </c>
      <c r="C30" s="78">
        <f>(C6+C7+C8+C9+C10+C11+C12+C13+C14+C15+C16+C17+C18+C19+C20+C21+C22+C23+C24+C25+C26+C27+C28+C29)/COUNTA($B$6:$B$29)</f>
        <v>0</v>
      </c>
      <c r="D30" s="78">
        <f t="shared" ref="D30:P30" si="1">(D6+D7+D8+D9+D10+D11+D12+D13+D14+D15+D16+D17+D18+D19+D20+D21+D22+D23+D24+D25+D26+D27+D28+D29)/COUNTA($B$6:$B$29)</f>
        <v>0</v>
      </c>
      <c r="E30" s="78">
        <f t="shared" si="1"/>
        <v>0</v>
      </c>
      <c r="F30" s="78">
        <f t="shared" si="1"/>
        <v>0</v>
      </c>
      <c r="G30" s="78">
        <f t="shared" si="1"/>
        <v>0</v>
      </c>
      <c r="H30" s="78">
        <f t="shared" si="1"/>
        <v>0</v>
      </c>
      <c r="I30" s="78">
        <f t="shared" si="1"/>
        <v>0</v>
      </c>
      <c r="J30" s="78">
        <f t="shared" si="1"/>
        <v>0</v>
      </c>
      <c r="K30" s="78">
        <f t="shared" si="1"/>
        <v>0</v>
      </c>
      <c r="L30" s="78">
        <f t="shared" si="1"/>
        <v>0</v>
      </c>
      <c r="M30" s="78">
        <f t="shared" si="1"/>
        <v>0</v>
      </c>
      <c r="N30" s="78">
        <f t="shared" si="1"/>
        <v>0</v>
      </c>
      <c r="O30" s="78">
        <f t="shared" si="1"/>
        <v>0</v>
      </c>
      <c r="P30" s="78">
        <f t="shared" si="1"/>
        <v>0</v>
      </c>
      <c r="Q30" s="129">
        <f t="shared" ref="Q30" si="2">(C30+E30+G30+I30+K30+M30+O30)/7</f>
        <v>0</v>
      </c>
      <c r="R30" s="129">
        <f t="shared" ref="R30" si="3">(D30+F30+H30+J30+L30+N30+P30)/7</f>
        <v>0</v>
      </c>
    </row>
    <row r="33" spans="2:6" ht="15">
      <c r="B33" s="18" t="s">
        <v>47</v>
      </c>
      <c r="C33" s="19"/>
      <c r="D33" s="19"/>
      <c r="E33" s="19"/>
      <c r="F33" s="19"/>
    </row>
    <row r="34" spans="2:6" ht="30">
      <c r="B34" s="20"/>
      <c r="C34" s="21" t="s">
        <v>48</v>
      </c>
      <c r="D34" s="21" t="s">
        <v>49</v>
      </c>
      <c r="E34" s="21" t="s">
        <v>50</v>
      </c>
      <c r="F34" s="21" t="s">
        <v>51</v>
      </c>
    </row>
    <row r="35" spans="2:6" ht="15.5">
      <c r="B35" s="22" t="s">
        <v>52</v>
      </c>
      <c r="C35" s="23">
        <f>COUNTA(B6:B29)</f>
        <v>3</v>
      </c>
      <c r="D35" s="23">
        <f>COUNTIF(Q6:Q29,"&gt;=3,8")</f>
        <v>0</v>
      </c>
      <c r="E35" s="23">
        <f>COUNTIFS(Q6:Q29,"&lt;3,7",Q6:Q29,"&gt;=2,3")</f>
        <v>0</v>
      </c>
      <c r="F35" s="23">
        <f>COUNTIFS(Q6:Q29,"&lt;2,2",Q6:Q29,"&gt;0")</f>
        <v>0</v>
      </c>
    </row>
    <row r="36" spans="2:6" ht="15.5">
      <c r="B36" s="22" t="s">
        <v>53</v>
      </c>
      <c r="C36" s="23">
        <v>100</v>
      </c>
      <c r="D36" s="23">
        <f>D35*C36/C35</f>
        <v>0</v>
      </c>
      <c r="E36" s="24">
        <f>E35*C36/C35</f>
        <v>0</v>
      </c>
      <c r="F36" s="24">
        <f>F35*C36/C35</f>
        <v>0</v>
      </c>
    </row>
    <row r="37" spans="2:6" ht="15.5">
      <c r="B37" s="25"/>
      <c r="C37" s="19"/>
      <c r="D37" s="19"/>
      <c r="E37" s="19"/>
      <c r="F37" s="19"/>
    </row>
    <row r="38" spans="2:6" ht="15.5">
      <c r="B38" s="25"/>
      <c r="C38" s="19"/>
      <c r="D38" s="19"/>
      <c r="E38" s="19"/>
      <c r="F38" s="19"/>
    </row>
    <row r="39" spans="2:6" ht="15">
      <c r="B39" s="18" t="s">
        <v>54</v>
      </c>
      <c r="C39" s="19"/>
      <c r="D39" s="19"/>
      <c r="E39" s="19"/>
      <c r="F39" s="19"/>
    </row>
    <row r="40" spans="2:6" ht="30">
      <c r="B40" s="20"/>
      <c r="C40" s="26" t="s">
        <v>48</v>
      </c>
      <c r="D40" s="21" t="s">
        <v>49</v>
      </c>
      <c r="E40" s="21" t="s">
        <v>50</v>
      </c>
      <c r="F40" s="21" t="s">
        <v>51</v>
      </c>
    </row>
    <row r="41" spans="2:6" ht="15.5">
      <c r="B41" s="22" t="s">
        <v>52</v>
      </c>
      <c r="C41" s="23">
        <f>COUNTA(B5:B28)</f>
        <v>3</v>
      </c>
      <c r="D41" s="23">
        <f>COUNTIF(R6:R29,"&gt;=3,8")</f>
        <v>0</v>
      </c>
      <c r="E41" s="23">
        <f>COUNTIFS(R6:R29,"&lt;3,7",R6:R29,"&gt;=2,3")</f>
        <v>0</v>
      </c>
      <c r="F41" s="23">
        <f>COUNTIFS(R6:R29,"&lt;2,2",R6:R29,"&gt;0")</f>
        <v>0</v>
      </c>
    </row>
    <row r="42" spans="2:6" ht="15.5">
      <c r="B42" s="22" t="s">
        <v>53</v>
      </c>
      <c r="C42" s="23">
        <v>100</v>
      </c>
      <c r="D42" s="24">
        <f>D41*C42/C41</f>
        <v>0</v>
      </c>
      <c r="E42" s="24">
        <f>E41*C42/C41</f>
        <v>0</v>
      </c>
      <c r="F42" s="24">
        <f>F41*C42/C41</f>
        <v>0</v>
      </c>
    </row>
  </sheetData>
  <sheetProtection algorithmName="SHA-512" hashValue="d1Z+cCbf2BLlajb3AgS3tLg6HEReYW5M6B5vPWUiDHYSC29GWYzdgwg+zLTFZz/kdhVa7PGQLZ25I7FQCFskHw==" saltValue="xSiEXKiDp3IfeKyv1AUCqw==" spinCount="100000" sheet="1" formatCells="0" formatColumns="0" formatRows="0" insertColumns="0" insertRows="0" insertHyperlinks="0" deleteColumns="0" deleteRows="0" sort="0" autoFilter="0" pivotTables="0"/>
  <mergeCells count="12">
    <mergeCell ref="X2:Y2"/>
    <mergeCell ref="A3:A5"/>
    <mergeCell ref="B3:B5"/>
    <mergeCell ref="C3:D4"/>
    <mergeCell ref="E3:F4"/>
    <mergeCell ref="G3:H4"/>
    <mergeCell ref="I3:P3"/>
    <mergeCell ref="Q3:R4"/>
    <mergeCell ref="I4:J4"/>
    <mergeCell ref="K4:L4"/>
    <mergeCell ref="M4:N4"/>
    <mergeCell ref="O4:P4"/>
  </mergeCells>
  <hyperlinks>
    <hyperlink ref="X2" location="ОГЛАВЛЕНИЕ!A1" display="ОГЛАВЛЕНИЕ" xr:uid="{00000000-0004-0000-0C00-000000000000}"/>
  </hyperlinks>
  <pageMargins left="0.7" right="0.7" top="0.75" bottom="0.75" header="0.3" footer="0.3"/>
  <pageSetup paperSize="9" scale="47" orientation="landscape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tabColor rgb="FFFFC000"/>
    <pageSetUpPr fitToPage="1"/>
  </sheetPr>
  <dimension ref="A1:H46"/>
  <sheetViews>
    <sheetView view="pageLayout" zoomScaleNormal="100" workbookViewId="0">
      <selection activeCell="H6" sqref="H6"/>
    </sheetView>
  </sheetViews>
  <sheetFormatPr defaultRowHeight="14.5"/>
  <cols>
    <col min="3" max="3" width="20.81640625" customWidth="1"/>
    <col min="4" max="5" width="18.26953125" customWidth="1"/>
    <col min="6" max="6" width="21.453125" customWidth="1"/>
  </cols>
  <sheetData>
    <row r="1" spans="1:8" ht="17.5">
      <c r="A1" s="1"/>
      <c r="B1" s="283" t="s">
        <v>200</v>
      </c>
      <c r="C1" s="283"/>
      <c r="D1" s="283"/>
      <c r="E1" s="283"/>
      <c r="F1" s="283"/>
      <c r="G1" s="283"/>
      <c r="H1" s="12"/>
    </row>
    <row r="2" spans="1:8" ht="17.5">
      <c r="A2" s="1"/>
      <c r="B2" s="264" t="s">
        <v>201</v>
      </c>
      <c r="C2" s="264"/>
      <c r="D2" s="264"/>
      <c r="E2" s="264"/>
      <c r="F2" s="264"/>
      <c r="G2" s="264"/>
      <c r="H2" s="2"/>
    </row>
    <row r="3" spans="1:8" ht="17.5">
      <c r="A3" s="1"/>
      <c r="B3" s="2"/>
      <c r="C3" s="2"/>
      <c r="D3" s="2"/>
      <c r="E3" s="2"/>
      <c r="F3" s="2"/>
      <c r="G3" s="282" t="s">
        <v>384</v>
      </c>
      <c r="H3" s="282"/>
    </row>
    <row r="4" spans="1:8" ht="92.25" customHeight="1">
      <c r="A4" s="1"/>
      <c r="B4" s="3"/>
      <c r="C4" s="4" t="s">
        <v>202</v>
      </c>
      <c r="D4" s="4" t="s">
        <v>203</v>
      </c>
      <c r="E4" s="4" t="s">
        <v>204</v>
      </c>
      <c r="F4" s="145" t="s">
        <v>205</v>
      </c>
      <c r="G4" s="61"/>
      <c r="H4" s="62"/>
    </row>
    <row r="5" spans="1:8" ht="15.5">
      <c r="A5" s="1"/>
      <c r="B5" s="6"/>
      <c r="C5" s="7">
        <v>1</v>
      </c>
      <c r="D5" s="7">
        <v>2</v>
      </c>
      <c r="E5" s="7">
        <v>3</v>
      </c>
      <c r="F5" s="146" t="s">
        <v>328</v>
      </c>
      <c r="G5" s="64"/>
      <c r="H5" s="61"/>
    </row>
    <row r="6" spans="1:8" ht="18">
      <c r="A6" s="1"/>
      <c r="B6" s="8" t="s">
        <v>123</v>
      </c>
      <c r="C6" s="67">
        <f>'СК-1'!AD32</f>
        <v>0</v>
      </c>
      <c r="D6" s="67">
        <f>'СК-2'!Q32</f>
        <v>1</v>
      </c>
      <c r="E6" s="67">
        <f>'СК-3'!Q30</f>
        <v>0</v>
      </c>
      <c r="F6" s="147">
        <f>(C6+D6+E6)/3</f>
        <v>0.33333333333333331</v>
      </c>
      <c r="G6" s="46"/>
      <c r="H6" s="46"/>
    </row>
    <row r="7" spans="1:8" ht="18">
      <c r="A7" s="1"/>
      <c r="B7" s="8" t="s">
        <v>124</v>
      </c>
      <c r="C7" s="67">
        <f>'СК-1'!AE32</f>
        <v>0</v>
      </c>
      <c r="D7" s="67">
        <f>'СК-2'!R32</f>
        <v>1.3333333333333333</v>
      </c>
      <c r="E7" s="67">
        <f>'СК-3'!R30</f>
        <v>0</v>
      </c>
      <c r="F7" s="147">
        <f>(C7+D7+E7)/3</f>
        <v>0.44444444444444442</v>
      </c>
      <c r="G7" s="46"/>
      <c r="H7" s="46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 ht="15.5">
      <c r="A29" s="284" t="s">
        <v>125</v>
      </c>
      <c r="B29" s="284"/>
      <c r="C29" s="1"/>
      <c r="D29" s="1"/>
      <c r="E29" s="1"/>
      <c r="F29" s="1"/>
      <c r="G29" s="1"/>
      <c r="H29" s="1"/>
    </row>
    <row r="30" spans="1:8" ht="15.5">
      <c r="A30" s="285" t="s">
        <v>206</v>
      </c>
      <c r="B30" s="285"/>
      <c r="C30" s="70"/>
      <c r="D30" s="10"/>
      <c r="E30" s="263"/>
      <c r="F30" s="263"/>
      <c r="G30" s="263"/>
      <c r="H30" s="263"/>
    </row>
    <row r="31" spans="1:8">
      <c r="A31" s="69"/>
      <c r="B31" s="69"/>
      <c r="C31" s="71"/>
      <c r="D31" s="11"/>
      <c r="E31" s="261"/>
      <c r="F31" s="261"/>
      <c r="G31" s="261"/>
      <c r="H31" s="261"/>
    </row>
    <row r="32" spans="1:8">
      <c r="A32" s="71"/>
      <c r="B32" s="71"/>
      <c r="C32" s="71"/>
      <c r="D32" s="11"/>
      <c r="E32" s="261"/>
      <c r="F32" s="261"/>
      <c r="G32" s="261"/>
      <c r="H32" s="261"/>
    </row>
    <row r="33" spans="1:8">
      <c r="A33" s="71"/>
      <c r="B33" s="71"/>
      <c r="C33" s="71"/>
      <c r="D33" s="11"/>
      <c r="E33" s="261"/>
      <c r="F33" s="261"/>
      <c r="G33" s="261"/>
      <c r="H33" s="261"/>
    </row>
    <row r="34" spans="1:8">
      <c r="A34" s="71"/>
      <c r="B34" s="71"/>
      <c r="C34" s="71"/>
      <c r="D34" s="11"/>
      <c r="E34" s="261"/>
      <c r="F34" s="261"/>
      <c r="G34" s="261"/>
      <c r="H34" s="261"/>
    </row>
    <row r="35" spans="1:8">
      <c r="A35" s="71"/>
      <c r="B35" s="71"/>
      <c r="C35" s="71"/>
      <c r="D35" s="11"/>
      <c r="E35" s="261"/>
      <c r="F35" s="261"/>
      <c r="G35" s="261"/>
      <c r="H35" s="261"/>
    </row>
    <row r="36" spans="1:8">
      <c r="A36" s="71"/>
      <c r="B36" s="71"/>
      <c r="C36" s="71"/>
      <c r="D36" s="11"/>
      <c r="E36" s="261"/>
      <c r="F36" s="261"/>
      <c r="G36" s="261"/>
      <c r="H36" s="26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 ht="15.5">
      <c r="A38" s="281" t="s">
        <v>207</v>
      </c>
      <c r="B38" s="281"/>
      <c r="C38" s="70"/>
      <c r="D38" s="10"/>
      <c r="E38" s="263"/>
      <c r="F38" s="263"/>
      <c r="G38" s="263"/>
      <c r="H38" s="263"/>
    </row>
    <row r="39" spans="1:8">
      <c r="A39" s="69"/>
      <c r="B39" s="69"/>
      <c r="C39" s="71"/>
      <c r="D39" s="11"/>
      <c r="E39" s="261"/>
      <c r="F39" s="261"/>
      <c r="G39" s="261"/>
      <c r="H39" s="261"/>
    </row>
    <row r="40" spans="1:8">
      <c r="A40" s="71"/>
      <c r="B40" s="71"/>
      <c r="C40" s="71"/>
      <c r="D40" s="11"/>
      <c r="E40" s="261"/>
      <c r="F40" s="261"/>
      <c r="G40" s="261"/>
      <c r="H40" s="261"/>
    </row>
    <row r="41" spans="1:8">
      <c r="A41" s="71"/>
      <c r="B41" s="71"/>
      <c r="C41" s="71"/>
      <c r="D41" s="11"/>
      <c r="E41" s="261"/>
      <c r="F41" s="261"/>
      <c r="G41" s="261"/>
      <c r="H41" s="261"/>
    </row>
    <row r="42" spans="1:8">
      <c r="A42" s="71"/>
      <c r="B42" s="71"/>
      <c r="C42" s="71"/>
      <c r="D42" s="11"/>
      <c r="E42" s="261"/>
      <c r="F42" s="261"/>
      <c r="G42" s="261"/>
      <c r="H42" s="261"/>
    </row>
    <row r="43" spans="1:8">
      <c r="A43" s="71"/>
      <c r="B43" s="71"/>
      <c r="C43" s="71"/>
      <c r="D43" s="11"/>
      <c r="E43" s="261"/>
      <c r="F43" s="261"/>
      <c r="G43" s="261"/>
      <c r="H43" s="261"/>
    </row>
    <row r="44" spans="1:8">
      <c r="A44" s="71"/>
      <c r="B44" s="71"/>
      <c r="C44" s="71"/>
      <c r="D44" s="11"/>
      <c r="E44" s="261"/>
      <c r="F44" s="261"/>
      <c r="G44" s="261"/>
      <c r="H44" s="26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</sheetData>
  <sheetProtection algorithmName="SHA-512" hashValue="ou9nqnDVWWMAp1tke6mDFMk6+Z6S4LC6NC2D6Z72f6VRNbtUtN9g7vgMjVsM8YX67oLcAdDQZFztdakyFa0J8A==" saltValue="/htBxAZ55jl3NH+h2wrqrg==" spinCount="100000" sheet="1" formatCells="0" formatColumns="0" formatRows="0" insertColumns="0" insertRows="0" insertHyperlinks="0" deleteColumns="0" deleteRows="0" sort="0" autoFilter="0" pivotTables="0"/>
  <mergeCells count="20">
    <mergeCell ref="B1:G1"/>
    <mergeCell ref="B2:G2"/>
    <mergeCell ref="E30:H30"/>
    <mergeCell ref="E31:H31"/>
    <mergeCell ref="E32:H32"/>
    <mergeCell ref="A29:B29"/>
    <mergeCell ref="A30:B30"/>
    <mergeCell ref="E42:H42"/>
    <mergeCell ref="E43:H43"/>
    <mergeCell ref="E44:H44"/>
    <mergeCell ref="E33:H33"/>
    <mergeCell ref="E34:H34"/>
    <mergeCell ref="E35:H35"/>
    <mergeCell ref="E36:H36"/>
    <mergeCell ref="E38:H38"/>
    <mergeCell ref="A38:B38"/>
    <mergeCell ref="G3:H3"/>
    <mergeCell ref="E39:H39"/>
    <mergeCell ref="E40:H40"/>
    <mergeCell ref="E41:H41"/>
  </mergeCells>
  <hyperlinks>
    <hyperlink ref="G3" location="ОГЛАВЛЕНИЕ!A1" display="ОГЛАВЛЕНИЕ" xr:uid="{00000000-0004-0000-0D00-000000000000}"/>
  </hyperlinks>
  <pageMargins left="0.7" right="0.7" top="0.75" bottom="0.75" header="0.3" footer="0.3"/>
  <pageSetup paperSize="9" scale="77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tabColor rgb="FFFFFF00"/>
    <pageSetUpPr fitToPage="1"/>
  </sheetPr>
  <dimension ref="A1:R45"/>
  <sheetViews>
    <sheetView view="pageLayout" zoomScale="70" zoomScaleNormal="100" zoomScalePageLayoutView="70" workbookViewId="0">
      <selection activeCell="Q32" sqref="Q32:R32"/>
    </sheetView>
  </sheetViews>
  <sheetFormatPr defaultColWidth="9.1796875" defaultRowHeight="14.5"/>
  <cols>
    <col min="1" max="1" width="9.1796875" style="1"/>
    <col min="2" max="2" width="27.1796875" style="1" customWidth="1"/>
    <col min="3" max="16384" width="9.1796875" style="1"/>
  </cols>
  <sheetData>
    <row r="1" spans="1:18" ht="17.5">
      <c r="A1" s="222" t="s">
        <v>208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</row>
    <row r="2" spans="1:18" ht="17.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17.5">
      <c r="A3" s="35" t="s">
        <v>209</v>
      </c>
      <c r="P3" s="282" t="s">
        <v>384</v>
      </c>
      <c r="Q3" s="282"/>
    </row>
    <row r="4" spans="1:18" ht="18.5" thickBot="1">
      <c r="A4" s="36"/>
    </row>
    <row r="5" spans="1:18">
      <c r="A5" s="208" t="s">
        <v>12</v>
      </c>
      <c r="B5" s="208" t="s">
        <v>13</v>
      </c>
      <c r="C5" s="211" t="s">
        <v>210</v>
      </c>
      <c r="D5" s="212"/>
      <c r="E5" s="211" t="s">
        <v>211</v>
      </c>
      <c r="F5" s="212"/>
      <c r="G5" s="211" t="s">
        <v>212</v>
      </c>
      <c r="H5" s="212"/>
      <c r="I5" s="211" t="s">
        <v>213</v>
      </c>
      <c r="J5" s="212"/>
      <c r="K5" s="211" t="s">
        <v>214</v>
      </c>
      <c r="L5" s="256"/>
      <c r="M5" s="211" t="s">
        <v>215</v>
      </c>
      <c r="N5" s="212"/>
      <c r="O5" s="256" t="s">
        <v>216</v>
      </c>
      <c r="P5" s="256"/>
      <c r="Q5" s="215" t="s">
        <v>19</v>
      </c>
      <c r="R5" s="216"/>
    </row>
    <row r="6" spans="1:18" ht="114" customHeight="1" thickBot="1">
      <c r="A6" s="209"/>
      <c r="B6" s="209"/>
      <c r="C6" s="213"/>
      <c r="D6" s="214"/>
      <c r="E6" s="213"/>
      <c r="F6" s="214"/>
      <c r="G6" s="213"/>
      <c r="H6" s="214"/>
      <c r="I6" s="213"/>
      <c r="J6" s="214"/>
      <c r="K6" s="213"/>
      <c r="L6" s="257"/>
      <c r="M6" s="213"/>
      <c r="N6" s="214"/>
      <c r="O6" s="257"/>
      <c r="P6" s="257"/>
      <c r="Q6" s="217"/>
      <c r="R6" s="218"/>
    </row>
    <row r="7" spans="1:18" ht="16" thickBot="1">
      <c r="A7" s="210"/>
      <c r="B7" s="210"/>
      <c r="C7" s="14" t="s">
        <v>41</v>
      </c>
      <c r="D7" s="14" t="s">
        <v>42</v>
      </c>
      <c r="E7" s="14" t="s">
        <v>41</v>
      </c>
      <c r="F7" s="14" t="s">
        <v>42</v>
      </c>
      <c r="G7" s="14" t="s">
        <v>41</v>
      </c>
      <c r="H7" s="14" t="s">
        <v>42</v>
      </c>
      <c r="I7" s="14" t="s">
        <v>41</v>
      </c>
      <c r="J7" s="14" t="s">
        <v>42</v>
      </c>
      <c r="K7" s="14" t="s">
        <v>41</v>
      </c>
      <c r="L7" s="14" t="s">
        <v>42</v>
      </c>
      <c r="M7" s="14" t="s">
        <v>41</v>
      </c>
      <c r="N7" s="14" t="s">
        <v>42</v>
      </c>
      <c r="O7" s="14" t="s">
        <v>41</v>
      </c>
      <c r="P7" s="14" t="s">
        <v>42</v>
      </c>
      <c r="Q7" s="45" t="s">
        <v>41</v>
      </c>
      <c r="R7" s="45" t="s">
        <v>42</v>
      </c>
    </row>
    <row r="8" spans="1:18" ht="16" thickBot="1">
      <c r="A8" s="15">
        <v>1</v>
      </c>
      <c r="B8" s="16" t="s">
        <v>43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125">
        <f>(C8+E8+G8+I8+K8+M8+O8)/7</f>
        <v>0</v>
      </c>
      <c r="R8" s="125">
        <f>(D8+F8+H8+J8+L8+N8+P8)/7</f>
        <v>0</v>
      </c>
    </row>
    <row r="9" spans="1:18" ht="16" thickBot="1">
      <c r="A9" s="15">
        <v>2</v>
      </c>
      <c r="B9" s="16" t="s">
        <v>44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125">
        <f t="shared" ref="Q9:R31" si="0">(C9+E9+G9+I9+K9+M9+O9)/7</f>
        <v>0</v>
      </c>
      <c r="R9" s="125">
        <f t="shared" si="0"/>
        <v>0</v>
      </c>
    </row>
    <row r="10" spans="1:18" ht="17.25" customHeight="1" thickBot="1">
      <c r="A10" s="15">
        <v>3</v>
      </c>
      <c r="B10" s="16" t="s">
        <v>45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125">
        <f t="shared" si="0"/>
        <v>0</v>
      </c>
      <c r="R10" s="125">
        <f t="shared" si="0"/>
        <v>0</v>
      </c>
    </row>
    <row r="11" spans="1:18" ht="16" thickBot="1">
      <c r="A11" s="15">
        <v>4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125">
        <f t="shared" si="0"/>
        <v>0</v>
      </c>
      <c r="R11" s="125">
        <f t="shared" si="0"/>
        <v>0</v>
      </c>
    </row>
    <row r="12" spans="1:18" ht="16" thickBot="1">
      <c r="A12" s="15">
        <v>5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125">
        <f t="shared" si="0"/>
        <v>0</v>
      </c>
      <c r="R12" s="125">
        <f t="shared" si="0"/>
        <v>0</v>
      </c>
    </row>
    <row r="13" spans="1:18" ht="16" thickBot="1">
      <c r="A13" s="15">
        <v>6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25">
        <f t="shared" si="0"/>
        <v>0</v>
      </c>
      <c r="R13" s="125">
        <f t="shared" si="0"/>
        <v>0</v>
      </c>
    </row>
    <row r="14" spans="1:18" ht="16" thickBot="1">
      <c r="A14" s="15">
        <v>7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25">
        <f t="shared" si="0"/>
        <v>0</v>
      </c>
      <c r="R14" s="125">
        <f t="shared" si="0"/>
        <v>0</v>
      </c>
    </row>
    <row r="15" spans="1:18" ht="16" thickBot="1">
      <c r="A15" s="15">
        <v>8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125">
        <f t="shared" si="0"/>
        <v>0</v>
      </c>
      <c r="R15" s="125">
        <f t="shared" si="0"/>
        <v>0</v>
      </c>
    </row>
    <row r="16" spans="1:18" ht="16" thickBot="1">
      <c r="A16" s="15">
        <v>9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25">
        <f t="shared" si="0"/>
        <v>0</v>
      </c>
      <c r="R16" s="125">
        <f t="shared" si="0"/>
        <v>0</v>
      </c>
    </row>
    <row r="17" spans="1:18" ht="16" thickBot="1">
      <c r="A17" s="15">
        <v>10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125">
        <f t="shared" si="0"/>
        <v>0</v>
      </c>
      <c r="R17" s="125">
        <f t="shared" si="0"/>
        <v>0</v>
      </c>
    </row>
    <row r="18" spans="1:18" ht="16" thickBot="1">
      <c r="A18" s="15">
        <v>11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125">
        <f t="shared" si="0"/>
        <v>0</v>
      </c>
      <c r="R18" s="125">
        <f t="shared" si="0"/>
        <v>0</v>
      </c>
    </row>
    <row r="19" spans="1:18" ht="16" thickBot="1">
      <c r="A19" s="15">
        <v>12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125">
        <f t="shared" si="0"/>
        <v>0</v>
      </c>
      <c r="R19" s="125">
        <f t="shared" si="0"/>
        <v>0</v>
      </c>
    </row>
    <row r="20" spans="1:18" ht="16" thickBot="1">
      <c r="A20" s="15">
        <v>13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125">
        <f t="shared" si="0"/>
        <v>0</v>
      </c>
      <c r="R20" s="125">
        <f t="shared" si="0"/>
        <v>0</v>
      </c>
    </row>
    <row r="21" spans="1:18" ht="16" thickBot="1">
      <c r="A21" s="15">
        <v>14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125">
        <f t="shared" si="0"/>
        <v>0</v>
      </c>
      <c r="R21" s="125">
        <f t="shared" si="0"/>
        <v>0</v>
      </c>
    </row>
    <row r="22" spans="1:18" ht="16" thickBot="1">
      <c r="A22" s="15">
        <v>15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125">
        <f t="shared" si="0"/>
        <v>0</v>
      </c>
      <c r="R22" s="125">
        <f t="shared" si="0"/>
        <v>0</v>
      </c>
    </row>
    <row r="23" spans="1:18" ht="16" thickBot="1">
      <c r="A23" s="15">
        <v>16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25">
        <f t="shared" si="0"/>
        <v>0</v>
      </c>
      <c r="R23" s="125">
        <f t="shared" si="0"/>
        <v>0</v>
      </c>
    </row>
    <row r="24" spans="1:18" ht="16" thickBot="1">
      <c r="A24" s="15">
        <v>17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125">
        <f t="shared" si="0"/>
        <v>0</v>
      </c>
      <c r="R24" s="125">
        <f t="shared" si="0"/>
        <v>0</v>
      </c>
    </row>
    <row r="25" spans="1:18" ht="16" thickBot="1">
      <c r="A25" s="15">
        <v>18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125">
        <f t="shared" si="0"/>
        <v>0</v>
      </c>
      <c r="R25" s="125">
        <f t="shared" si="0"/>
        <v>0</v>
      </c>
    </row>
    <row r="26" spans="1:18" ht="16" thickBot="1">
      <c r="A26" s="15">
        <v>19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125">
        <f t="shared" si="0"/>
        <v>0</v>
      </c>
      <c r="R26" s="125">
        <f t="shared" si="0"/>
        <v>0</v>
      </c>
    </row>
    <row r="27" spans="1:18" ht="16" thickBot="1">
      <c r="A27" s="15">
        <v>20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125">
        <f t="shared" si="0"/>
        <v>0</v>
      </c>
      <c r="R27" s="125">
        <f t="shared" si="0"/>
        <v>0</v>
      </c>
    </row>
    <row r="28" spans="1:18" ht="16" thickBot="1">
      <c r="A28" s="15">
        <v>21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125">
        <f t="shared" si="0"/>
        <v>0</v>
      </c>
      <c r="R28" s="125">
        <f t="shared" si="0"/>
        <v>0</v>
      </c>
    </row>
    <row r="29" spans="1:18" ht="16" thickBot="1">
      <c r="A29" s="15">
        <v>22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125">
        <f t="shared" si="0"/>
        <v>0</v>
      </c>
      <c r="R29" s="125">
        <f t="shared" si="0"/>
        <v>0</v>
      </c>
    </row>
    <row r="30" spans="1:18" ht="16" thickBot="1">
      <c r="A30" s="15">
        <v>23</v>
      </c>
      <c r="B30" s="1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125">
        <f t="shared" si="0"/>
        <v>0</v>
      </c>
      <c r="R30" s="125">
        <f t="shared" si="0"/>
        <v>0</v>
      </c>
    </row>
    <row r="31" spans="1:18" ht="16" thickBot="1">
      <c r="A31" s="15">
        <v>24</v>
      </c>
      <c r="B31" s="1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125">
        <f t="shared" si="0"/>
        <v>0</v>
      </c>
      <c r="R31" s="125">
        <f t="shared" si="0"/>
        <v>0</v>
      </c>
    </row>
    <row r="32" spans="1:18" s="51" customFormat="1" ht="16" thickBot="1">
      <c r="A32" s="13"/>
      <c r="B32" s="50" t="s">
        <v>46</v>
      </c>
      <c r="C32" s="123">
        <f>(C8+C9+C10+C11+C12+C13+C14+C15+C16+C17+C18+C19+C20+C21+C22+C23+C24+C25+C26+C27+C28+C29+C30+C31)/COUNTA($B$8:$B$31)</f>
        <v>0</v>
      </c>
      <c r="D32" s="123">
        <f t="shared" ref="D32:P32" si="1">(D8+D9+D10+D11+D12+D13+D14+D15+D16+D17+D18+D19+D20+D21+D22+D23+D24+D25+D26+D27+D28+D29+D30+D31)/COUNTA($B$8:$B$31)</f>
        <v>0</v>
      </c>
      <c r="E32" s="123">
        <f t="shared" si="1"/>
        <v>0</v>
      </c>
      <c r="F32" s="123">
        <f t="shared" si="1"/>
        <v>0</v>
      </c>
      <c r="G32" s="123">
        <f t="shared" si="1"/>
        <v>0</v>
      </c>
      <c r="H32" s="123">
        <f t="shared" si="1"/>
        <v>0</v>
      </c>
      <c r="I32" s="123">
        <f t="shared" si="1"/>
        <v>0</v>
      </c>
      <c r="J32" s="123">
        <f t="shared" si="1"/>
        <v>0</v>
      </c>
      <c r="K32" s="123">
        <f t="shared" si="1"/>
        <v>0</v>
      </c>
      <c r="L32" s="123">
        <f t="shared" si="1"/>
        <v>0</v>
      </c>
      <c r="M32" s="123">
        <f t="shared" si="1"/>
        <v>0</v>
      </c>
      <c r="N32" s="123">
        <f t="shared" si="1"/>
        <v>0</v>
      </c>
      <c r="O32" s="123">
        <f t="shared" si="1"/>
        <v>0</v>
      </c>
      <c r="P32" s="123">
        <f t="shared" si="1"/>
        <v>0</v>
      </c>
      <c r="Q32" s="124">
        <f t="shared" ref="Q32" si="2">(C32+E32+G32+I32+K32+M32+O32)/7</f>
        <v>0</v>
      </c>
      <c r="R32" s="124">
        <f t="shared" ref="R32" si="3">(D32+F32+H32+J32+L32+N32+P32)/7</f>
        <v>0</v>
      </c>
    </row>
    <row r="36" spans="2:6" ht="15">
      <c r="B36" s="18" t="s">
        <v>47</v>
      </c>
      <c r="C36" s="19"/>
      <c r="D36" s="19"/>
      <c r="E36" s="19"/>
      <c r="F36" s="19"/>
    </row>
    <row r="37" spans="2:6" ht="30">
      <c r="B37" s="20"/>
      <c r="C37" s="21" t="s">
        <v>48</v>
      </c>
      <c r="D37" s="21" t="s">
        <v>49</v>
      </c>
      <c r="E37" s="21" t="s">
        <v>50</v>
      </c>
      <c r="F37" s="21" t="s">
        <v>51</v>
      </c>
    </row>
    <row r="38" spans="2:6" ht="15.5">
      <c r="B38" s="22" t="s">
        <v>52</v>
      </c>
      <c r="C38" s="23">
        <f>COUNTA(B8:B31)</f>
        <v>3</v>
      </c>
      <c r="D38" s="23">
        <f>COUNTIF(Q8:Q31,"&gt;=3,8")</f>
        <v>0</v>
      </c>
      <c r="E38" s="23">
        <f>COUNTIFS(Q8:Q31,"&lt;3,7",Q8:Q31,"&gt;=2,3")</f>
        <v>0</v>
      </c>
      <c r="F38" s="23">
        <f>COUNTIFS(Q8:Q31,"&lt;2,2",Q8:Q31,"&gt;0")</f>
        <v>0</v>
      </c>
    </row>
    <row r="39" spans="2:6" ht="15.5">
      <c r="B39" s="22" t="s">
        <v>53</v>
      </c>
      <c r="C39" s="23">
        <v>100</v>
      </c>
      <c r="D39" s="132">
        <f>D38*C39/C38</f>
        <v>0</v>
      </c>
      <c r="E39" s="132">
        <f>E38*C39/C38</f>
        <v>0</v>
      </c>
      <c r="F39" s="132">
        <f>F38*C39/C38</f>
        <v>0</v>
      </c>
    </row>
    <row r="40" spans="2:6" ht="15.5">
      <c r="B40" s="25"/>
      <c r="C40" s="19"/>
      <c r="D40" s="19"/>
      <c r="E40" s="19"/>
      <c r="F40" s="19"/>
    </row>
    <row r="41" spans="2:6" ht="15.5">
      <c r="B41" s="25"/>
      <c r="C41" s="19"/>
      <c r="D41" s="19"/>
      <c r="E41" s="19"/>
      <c r="F41" s="19"/>
    </row>
    <row r="42" spans="2:6" ht="15">
      <c r="B42" s="18" t="s">
        <v>54</v>
      </c>
      <c r="C42" s="19"/>
      <c r="D42" s="19"/>
      <c r="E42" s="19"/>
      <c r="F42" s="19"/>
    </row>
    <row r="43" spans="2:6" ht="30">
      <c r="B43" s="20"/>
      <c r="C43" s="26" t="s">
        <v>48</v>
      </c>
      <c r="D43" s="21" t="s">
        <v>49</v>
      </c>
      <c r="E43" s="21" t="s">
        <v>50</v>
      </c>
      <c r="F43" s="21" t="s">
        <v>51</v>
      </c>
    </row>
    <row r="44" spans="2:6" ht="15.5">
      <c r="B44" s="22" t="s">
        <v>52</v>
      </c>
      <c r="C44" s="23">
        <f>COUNTA(B8:B31)</f>
        <v>3</v>
      </c>
      <c r="D44" s="23">
        <f>COUNTIF(R8:R31,"&gt;=3,8")</f>
        <v>0</v>
      </c>
      <c r="E44" s="23">
        <f>COUNTIFS(R8:R31,"&lt;3,7",R8:R31,"&gt;=2,3")</f>
        <v>0</v>
      </c>
      <c r="F44" s="23">
        <f>COUNTIFS(R8:R31,"&lt;2,2",R8:R31,"&gt;0")</f>
        <v>0</v>
      </c>
    </row>
    <row r="45" spans="2:6" ht="15.5">
      <c r="B45" s="22" t="s">
        <v>53</v>
      </c>
      <c r="C45" s="23">
        <v>100</v>
      </c>
      <c r="D45" s="132">
        <f>D44*C45/C44</f>
        <v>0</v>
      </c>
      <c r="E45" s="132">
        <f>E44*C45/C44</f>
        <v>0</v>
      </c>
      <c r="F45" s="132">
        <f>F44*C45/C44</f>
        <v>0</v>
      </c>
    </row>
  </sheetData>
  <sheetProtection algorithmName="SHA-512" hashValue="StBQb+eFZVfhhiaRhs/Z2xOZfpifgZsEF1Qs5WYAPE2gYe3jNSE/fsB+jXbkqH9jYqUwVxIJvcYoCMe2aMDp8Q==" saltValue="0yGfU7l9IRerV7HciCBx6Q==" spinCount="100000" sheet="1" formatCells="0" formatColumns="0" formatRows="0" insertColumns="0" insertRows="0" insertHyperlinks="0" deleteColumns="0" deleteRows="0" sort="0" autoFilter="0" pivotTables="0"/>
  <mergeCells count="12">
    <mergeCell ref="Q5:R6"/>
    <mergeCell ref="P3:Q3"/>
    <mergeCell ref="A1:R1"/>
    <mergeCell ref="A5:A7"/>
    <mergeCell ref="B5:B7"/>
    <mergeCell ref="C5:D6"/>
    <mergeCell ref="E5:F6"/>
    <mergeCell ref="G5:H6"/>
    <mergeCell ref="I5:J6"/>
    <mergeCell ref="K5:L6"/>
    <mergeCell ref="M5:N6"/>
    <mergeCell ref="O5:P6"/>
  </mergeCells>
  <hyperlinks>
    <hyperlink ref="P3" location="ОГЛАВЛЕНИЕ!A1" display="ОГЛАВЛЕНИЕ" xr:uid="{00000000-0004-0000-0E00-000000000000}"/>
  </hyperlinks>
  <pageMargins left="0.7" right="0.7" top="0.75" bottom="0.75" header="0.3" footer="0.3"/>
  <pageSetup paperSize="9" scale="48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tabColor rgb="FFFFFF00"/>
    <pageSetUpPr fitToPage="1"/>
  </sheetPr>
  <dimension ref="B1:Q42"/>
  <sheetViews>
    <sheetView view="pageLayout" zoomScale="85" zoomScaleNormal="85" zoomScalePageLayoutView="85" workbookViewId="0">
      <selection activeCell="N30" sqref="N30:O30"/>
    </sheetView>
  </sheetViews>
  <sheetFormatPr defaultColWidth="9.1796875" defaultRowHeight="14.5"/>
  <cols>
    <col min="1" max="2" width="9.1796875" style="1"/>
    <col min="3" max="3" width="27.26953125" style="1" customWidth="1"/>
    <col min="4" max="16384" width="9.1796875" style="1"/>
  </cols>
  <sheetData>
    <row r="1" spans="2:17" ht="17.5">
      <c r="B1" s="29" t="s">
        <v>236</v>
      </c>
      <c r="J1" s="82"/>
      <c r="P1" s="282" t="s">
        <v>384</v>
      </c>
      <c r="Q1" s="282"/>
    </row>
    <row r="2" spans="2:17" ht="15" thickBot="1"/>
    <row r="3" spans="2:17" ht="15" thickBot="1">
      <c r="B3" s="208" t="s">
        <v>12</v>
      </c>
      <c r="C3" s="208" t="s">
        <v>13</v>
      </c>
      <c r="D3" s="211" t="s">
        <v>237</v>
      </c>
      <c r="E3" s="256"/>
      <c r="F3" s="269" t="s">
        <v>238</v>
      </c>
      <c r="G3" s="269"/>
      <c r="H3" s="269" t="s">
        <v>239</v>
      </c>
      <c r="I3" s="269"/>
      <c r="J3" s="269" t="s">
        <v>240</v>
      </c>
      <c r="K3" s="269"/>
      <c r="L3" s="211" t="s">
        <v>241</v>
      </c>
      <c r="M3" s="212"/>
      <c r="N3" s="230" t="s">
        <v>19</v>
      </c>
      <c r="O3" s="230"/>
    </row>
    <row r="4" spans="2:17" ht="126.75" customHeight="1" thickBot="1">
      <c r="B4" s="209"/>
      <c r="C4" s="209"/>
      <c r="D4" s="213"/>
      <c r="E4" s="257"/>
      <c r="F4" s="270"/>
      <c r="G4" s="270"/>
      <c r="H4" s="270"/>
      <c r="I4" s="270"/>
      <c r="J4" s="270"/>
      <c r="K4" s="270"/>
      <c r="L4" s="213"/>
      <c r="M4" s="214"/>
      <c r="N4" s="230"/>
      <c r="O4" s="230"/>
    </row>
    <row r="5" spans="2:17" ht="16" thickBot="1">
      <c r="B5" s="210"/>
      <c r="C5" s="210"/>
      <c r="D5" s="14" t="s">
        <v>41</v>
      </c>
      <c r="E5" s="14" t="s">
        <v>42</v>
      </c>
      <c r="F5" s="14" t="s">
        <v>41</v>
      </c>
      <c r="G5" s="14" t="s">
        <v>42</v>
      </c>
      <c r="H5" s="14" t="s">
        <v>41</v>
      </c>
      <c r="I5" s="14" t="s">
        <v>42</v>
      </c>
      <c r="J5" s="14" t="s">
        <v>41</v>
      </c>
      <c r="K5" s="14" t="s">
        <v>42</v>
      </c>
      <c r="L5" s="14" t="s">
        <v>41</v>
      </c>
      <c r="M5" s="14" t="s">
        <v>42</v>
      </c>
      <c r="N5" s="27" t="s">
        <v>41</v>
      </c>
      <c r="O5" s="27" t="s">
        <v>42</v>
      </c>
    </row>
    <row r="6" spans="2:17" ht="16" thickBot="1">
      <c r="B6" s="15">
        <v>1</v>
      </c>
      <c r="C6" s="16" t="s">
        <v>43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130">
        <f>(D6+F6+H6+J6+L6)/5</f>
        <v>0</v>
      </c>
      <c r="O6" s="130">
        <f>(E6+G6+I6+K6+M6)/5</f>
        <v>0</v>
      </c>
    </row>
    <row r="7" spans="2:17" ht="16" thickBot="1">
      <c r="B7" s="15">
        <v>2</v>
      </c>
      <c r="C7" s="16" t="s">
        <v>44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130">
        <f t="shared" ref="N7:O29" si="0">(D7+F7+H7+J7+L7)/5</f>
        <v>0</v>
      </c>
      <c r="O7" s="130">
        <f t="shared" si="0"/>
        <v>0</v>
      </c>
    </row>
    <row r="8" spans="2:17" ht="20.25" customHeight="1" thickBot="1">
      <c r="B8" s="15">
        <v>3</v>
      </c>
      <c r="C8" s="16" t="s">
        <v>45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130">
        <f t="shared" si="0"/>
        <v>0</v>
      </c>
      <c r="O8" s="130">
        <f t="shared" si="0"/>
        <v>0</v>
      </c>
    </row>
    <row r="9" spans="2:17" ht="16" thickBot="1">
      <c r="B9" s="15">
        <v>4</v>
      </c>
      <c r="C9" s="16"/>
      <c r="D9" s="60"/>
      <c r="E9" s="60"/>
      <c r="F9" s="60"/>
      <c r="G9" s="60"/>
      <c r="H9" s="60"/>
      <c r="I9" s="60"/>
      <c r="J9" s="60"/>
      <c r="K9" s="60"/>
      <c r="L9" s="60"/>
      <c r="M9" s="60"/>
      <c r="N9" s="130">
        <f t="shared" si="0"/>
        <v>0</v>
      </c>
      <c r="O9" s="130">
        <f t="shared" si="0"/>
        <v>0</v>
      </c>
    </row>
    <row r="10" spans="2:17" ht="16" thickBot="1">
      <c r="B10" s="15">
        <v>5</v>
      </c>
      <c r="C10" s="16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30">
        <f t="shared" si="0"/>
        <v>0</v>
      </c>
      <c r="O10" s="130">
        <f t="shared" si="0"/>
        <v>0</v>
      </c>
    </row>
    <row r="11" spans="2:17" ht="16" thickBot="1">
      <c r="B11" s="15">
        <v>6</v>
      </c>
      <c r="C11" s="1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130">
        <f t="shared" si="0"/>
        <v>0</v>
      </c>
      <c r="O11" s="130">
        <f t="shared" si="0"/>
        <v>0</v>
      </c>
    </row>
    <row r="12" spans="2:17" ht="16" thickBot="1">
      <c r="B12" s="15">
        <v>7</v>
      </c>
      <c r="C12" s="16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130">
        <f t="shared" si="0"/>
        <v>0</v>
      </c>
      <c r="O12" s="130">
        <f t="shared" si="0"/>
        <v>0</v>
      </c>
    </row>
    <row r="13" spans="2:17" ht="16" thickBot="1">
      <c r="B13" s="15">
        <v>8</v>
      </c>
      <c r="C13" s="16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130">
        <f t="shared" si="0"/>
        <v>0</v>
      </c>
      <c r="O13" s="130">
        <f t="shared" si="0"/>
        <v>0</v>
      </c>
    </row>
    <row r="14" spans="2:17" ht="16" thickBot="1">
      <c r="B14" s="15">
        <v>9</v>
      </c>
      <c r="C14" s="16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130">
        <f t="shared" si="0"/>
        <v>0</v>
      </c>
      <c r="O14" s="130">
        <f t="shared" si="0"/>
        <v>0</v>
      </c>
    </row>
    <row r="15" spans="2:17" ht="16" thickBot="1">
      <c r="B15" s="15">
        <v>10</v>
      </c>
      <c r="C15" s="16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130">
        <f t="shared" si="0"/>
        <v>0</v>
      </c>
      <c r="O15" s="130">
        <f t="shared" si="0"/>
        <v>0</v>
      </c>
    </row>
    <row r="16" spans="2:17" ht="16" thickBot="1">
      <c r="B16" s="15">
        <v>11</v>
      </c>
      <c r="C16" s="16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130">
        <f t="shared" si="0"/>
        <v>0</v>
      </c>
      <c r="O16" s="130">
        <f t="shared" si="0"/>
        <v>0</v>
      </c>
    </row>
    <row r="17" spans="2:15" ht="16" thickBot="1">
      <c r="B17" s="15">
        <v>12</v>
      </c>
      <c r="C17" s="16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130">
        <f t="shared" si="0"/>
        <v>0</v>
      </c>
      <c r="O17" s="130">
        <f t="shared" si="0"/>
        <v>0</v>
      </c>
    </row>
    <row r="18" spans="2:15" ht="16" thickBot="1">
      <c r="B18" s="15">
        <v>13</v>
      </c>
      <c r="C18" s="16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130">
        <f t="shared" si="0"/>
        <v>0</v>
      </c>
      <c r="O18" s="130">
        <f t="shared" si="0"/>
        <v>0</v>
      </c>
    </row>
    <row r="19" spans="2:15" ht="16" thickBot="1">
      <c r="B19" s="15">
        <v>14</v>
      </c>
      <c r="C19" s="16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130">
        <f t="shared" si="0"/>
        <v>0</v>
      </c>
      <c r="O19" s="130">
        <f t="shared" si="0"/>
        <v>0</v>
      </c>
    </row>
    <row r="20" spans="2:15" ht="16" thickBot="1">
      <c r="B20" s="15">
        <v>15</v>
      </c>
      <c r="C20" s="16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130">
        <f t="shared" si="0"/>
        <v>0</v>
      </c>
      <c r="O20" s="130">
        <f t="shared" si="0"/>
        <v>0</v>
      </c>
    </row>
    <row r="21" spans="2:15" ht="16" thickBot="1">
      <c r="B21" s="15">
        <v>16</v>
      </c>
      <c r="C21" s="16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130">
        <f t="shared" si="0"/>
        <v>0</v>
      </c>
      <c r="O21" s="130">
        <f t="shared" si="0"/>
        <v>0</v>
      </c>
    </row>
    <row r="22" spans="2:15" ht="16" thickBot="1">
      <c r="B22" s="15">
        <v>17</v>
      </c>
      <c r="C22" s="16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130">
        <f t="shared" si="0"/>
        <v>0</v>
      </c>
      <c r="O22" s="130">
        <f t="shared" si="0"/>
        <v>0</v>
      </c>
    </row>
    <row r="23" spans="2:15" ht="16" thickBot="1">
      <c r="B23" s="15">
        <v>18</v>
      </c>
      <c r="C23" s="1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130">
        <f t="shared" si="0"/>
        <v>0</v>
      </c>
      <c r="O23" s="130">
        <f t="shared" si="0"/>
        <v>0</v>
      </c>
    </row>
    <row r="24" spans="2:15" ht="16" thickBot="1">
      <c r="B24" s="15">
        <v>19</v>
      </c>
      <c r="C24" s="16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130">
        <f t="shared" si="0"/>
        <v>0</v>
      </c>
      <c r="O24" s="130">
        <f t="shared" si="0"/>
        <v>0</v>
      </c>
    </row>
    <row r="25" spans="2:15" ht="16" thickBot="1">
      <c r="B25" s="15">
        <v>20</v>
      </c>
      <c r="C25" s="16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130">
        <f t="shared" si="0"/>
        <v>0</v>
      </c>
      <c r="O25" s="130">
        <f t="shared" si="0"/>
        <v>0</v>
      </c>
    </row>
    <row r="26" spans="2:15" ht="16" thickBot="1">
      <c r="B26" s="15">
        <v>21</v>
      </c>
      <c r="C26" s="16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30">
        <f t="shared" si="0"/>
        <v>0</v>
      </c>
      <c r="O26" s="130">
        <f t="shared" si="0"/>
        <v>0</v>
      </c>
    </row>
    <row r="27" spans="2:15" ht="16" thickBot="1">
      <c r="B27" s="15">
        <v>22</v>
      </c>
      <c r="C27" s="16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130">
        <f t="shared" si="0"/>
        <v>0</v>
      </c>
      <c r="O27" s="130">
        <f t="shared" si="0"/>
        <v>0</v>
      </c>
    </row>
    <row r="28" spans="2:15" ht="16" thickBot="1">
      <c r="B28" s="15">
        <v>23</v>
      </c>
      <c r="C28" s="16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30">
        <f t="shared" si="0"/>
        <v>0</v>
      </c>
      <c r="O28" s="130">
        <f t="shared" si="0"/>
        <v>0</v>
      </c>
    </row>
    <row r="29" spans="2:15" ht="16" thickBot="1">
      <c r="B29" s="15">
        <v>24</v>
      </c>
      <c r="C29" s="1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130">
        <f t="shared" si="0"/>
        <v>0</v>
      </c>
      <c r="O29" s="130">
        <f t="shared" si="0"/>
        <v>0</v>
      </c>
    </row>
    <row r="30" spans="2:15" s="51" customFormat="1" ht="16" thickBot="1">
      <c r="B30" s="13"/>
      <c r="C30" s="80" t="s">
        <v>46</v>
      </c>
      <c r="D30" s="123">
        <f>(D6+D7+D8+D9+D10+D11+D12+D13+D14+D15+D16+D17+D18+D19+D20+D21+D22+D23+D24+D25+D26+D27+D28+D29)/COUNTA($C$6:$C$29)</f>
        <v>0</v>
      </c>
      <c r="E30" s="123">
        <f t="shared" ref="E30:M30" si="1">(E6+E7+E8+E9+E10+E11+E12+E13+E14+E15+E16+E17+E18+E19+E20+E21+E22+E23+E24+E25+E26+E27+E28+E29)/COUNTA($C$6:$C$29)</f>
        <v>0</v>
      </c>
      <c r="F30" s="123">
        <f t="shared" si="1"/>
        <v>0</v>
      </c>
      <c r="G30" s="123">
        <f t="shared" si="1"/>
        <v>0</v>
      </c>
      <c r="H30" s="123">
        <f t="shared" si="1"/>
        <v>0</v>
      </c>
      <c r="I30" s="123">
        <f t="shared" si="1"/>
        <v>0</v>
      </c>
      <c r="J30" s="123">
        <f t="shared" si="1"/>
        <v>0</v>
      </c>
      <c r="K30" s="123">
        <f t="shared" si="1"/>
        <v>0</v>
      </c>
      <c r="L30" s="123">
        <f t="shared" si="1"/>
        <v>0</v>
      </c>
      <c r="M30" s="123">
        <f t="shared" si="1"/>
        <v>0</v>
      </c>
      <c r="N30" s="129">
        <f t="shared" ref="N30" si="2">(D30+F30+H30+J30+L30)/5</f>
        <v>0</v>
      </c>
      <c r="O30" s="129">
        <f t="shared" ref="O30" si="3">(E30+G30+I30+K30+M30)/5</f>
        <v>0</v>
      </c>
    </row>
    <row r="33" spans="3:7" ht="15">
      <c r="C33" s="18" t="s">
        <v>47</v>
      </c>
      <c r="D33" s="19"/>
      <c r="E33" s="19"/>
      <c r="F33" s="19"/>
      <c r="G33" s="19"/>
    </row>
    <row r="34" spans="3:7" ht="30">
      <c r="C34" s="20"/>
      <c r="D34" s="21" t="s">
        <v>48</v>
      </c>
      <c r="E34" s="21" t="s">
        <v>49</v>
      </c>
      <c r="F34" s="21" t="s">
        <v>50</v>
      </c>
      <c r="G34" s="21" t="s">
        <v>51</v>
      </c>
    </row>
    <row r="35" spans="3:7" ht="15.5">
      <c r="C35" s="22" t="s">
        <v>52</v>
      </c>
      <c r="D35" s="23">
        <f>COUNTA(C6:C29)</f>
        <v>3</v>
      </c>
      <c r="E35" s="23">
        <f>COUNTIF(N6:N29,"&gt;=3,8")</f>
        <v>0</v>
      </c>
      <c r="F35" s="23">
        <f>COUNTIFS(N6:N29,"&lt;3,7",N6:N29,"&gt;=2,3")</f>
        <v>0</v>
      </c>
      <c r="G35" s="23">
        <f>COUNTIFS(R5:R28,"&lt;2,2",R5:R28,"&gt;0")</f>
        <v>0</v>
      </c>
    </row>
    <row r="36" spans="3:7" ht="15.5">
      <c r="C36" s="22" t="s">
        <v>53</v>
      </c>
      <c r="D36" s="23">
        <v>100</v>
      </c>
      <c r="E36" s="132">
        <f>E35*D36/D35</f>
        <v>0</v>
      </c>
      <c r="F36" s="132">
        <f>F35*D36/D35</f>
        <v>0</v>
      </c>
      <c r="G36" s="132">
        <f>G35*D36/D35</f>
        <v>0</v>
      </c>
    </row>
    <row r="37" spans="3:7" ht="15.5">
      <c r="C37" s="25"/>
      <c r="D37" s="19"/>
      <c r="E37" s="19"/>
      <c r="F37" s="19"/>
      <c r="G37" s="19"/>
    </row>
    <row r="38" spans="3:7" ht="15.5">
      <c r="C38" s="25"/>
      <c r="D38" s="19"/>
      <c r="E38" s="19"/>
      <c r="F38" s="19"/>
      <c r="G38" s="19"/>
    </row>
    <row r="39" spans="3:7" ht="15">
      <c r="C39" s="18" t="s">
        <v>54</v>
      </c>
      <c r="D39" s="19"/>
      <c r="E39" s="19"/>
      <c r="F39" s="19"/>
      <c r="G39" s="19"/>
    </row>
    <row r="40" spans="3:7" ht="30">
      <c r="C40" s="20"/>
      <c r="D40" s="26" t="s">
        <v>48</v>
      </c>
      <c r="E40" s="21" t="s">
        <v>49</v>
      </c>
      <c r="F40" s="21" t="s">
        <v>50</v>
      </c>
      <c r="G40" s="21" t="s">
        <v>51</v>
      </c>
    </row>
    <row r="41" spans="3:7" ht="15.5">
      <c r="C41" s="22" t="s">
        <v>52</v>
      </c>
      <c r="D41" s="23">
        <f>COUNTA(C5:C28)</f>
        <v>3</v>
      </c>
      <c r="E41" s="23">
        <f>COUNTIF(O6:O29,"&gt;=3,8")</f>
        <v>0</v>
      </c>
      <c r="F41" s="23">
        <f>COUNTIFS(O6:O29,"&lt;3,7",O6:O29,"&gt;=2,3")</f>
        <v>0</v>
      </c>
      <c r="G41" s="23">
        <f>COUNTIFS(O6:O29,"&lt;2,2",O6:O29,"&gt;0")</f>
        <v>0</v>
      </c>
    </row>
    <row r="42" spans="3:7" ht="15.5">
      <c r="C42" s="22" t="s">
        <v>53</v>
      </c>
      <c r="D42" s="23">
        <v>100</v>
      </c>
      <c r="E42" s="132">
        <f>E41*D42/D41</f>
        <v>0</v>
      </c>
      <c r="F42" s="132">
        <f>F41*D42/D41</f>
        <v>0</v>
      </c>
      <c r="G42" s="132">
        <f>G41*D42/D41</f>
        <v>0</v>
      </c>
    </row>
  </sheetData>
  <sheetProtection algorithmName="SHA-512" hashValue="sCbgeNZnjfvKYZg0Iw/BG30vRr84/0k0knjhoiA6g/sqee09yKZK802+78rHHMkUR3HIyvq6gTBN1y2NB2C6AA==" saltValue="symdPdG+UKE+3A/+mevFQQ==" spinCount="100000" sheet="1" formatCells="0" formatColumns="0" formatRows="0" insertColumns="0" insertRows="0" insertHyperlinks="0" deleteColumns="0" deleteRows="0" sort="0" autoFilter="0" pivotTables="0"/>
  <mergeCells count="9">
    <mergeCell ref="L3:M4"/>
    <mergeCell ref="N3:O4"/>
    <mergeCell ref="P1:Q1"/>
    <mergeCell ref="B3:B5"/>
    <mergeCell ref="C3:C5"/>
    <mergeCell ref="D3:E4"/>
    <mergeCell ref="F3:G4"/>
    <mergeCell ref="H3:I4"/>
    <mergeCell ref="J3:K4"/>
  </mergeCells>
  <hyperlinks>
    <hyperlink ref="P1" location="ОГЛАВЛЕНИЕ!A1" display="ОГЛАВЛЕНИЕ" xr:uid="{00000000-0004-0000-0F00-000000000000}"/>
  </hyperlinks>
  <pageMargins left="0.7" right="0.7" top="0.75" bottom="0.75" header="0.3" footer="0.3"/>
  <pageSetup paperSize="9" scale="48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tabColor rgb="FFFFFF00"/>
    <pageSetUpPr fitToPage="1"/>
  </sheetPr>
  <dimension ref="A1:AF42"/>
  <sheetViews>
    <sheetView view="pageLayout" zoomScale="55" zoomScaleNormal="85" zoomScalePageLayoutView="55" workbookViewId="0">
      <selection activeCell="K30" sqref="K30"/>
    </sheetView>
  </sheetViews>
  <sheetFormatPr defaultColWidth="9.1796875" defaultRowHeight="14.5"/>
  <cols>
    <col min="1" max="1" width="9.1796875" style="1"/>
    <col min="2" max="2" width="27" style="1" customWidth="1"/>
    <col min="3" max="4" width="9.1796875" style="1"/>
    <col min="5" max="6" width="9.81640625" style="1" customWidth="1"/>
    <col min="7" max="16384" width="9.1796875" style="1"/>
  </cols>
  <sheetData>
    <row r="1" spans="1:32" ht="17.5">
      <c r="A1" s="12" t="s">
        <v>217</v>
      </c>
      <c r="AC1" s="282" t="s">
        <v>384</v>
      </c>
      <c r="AD1" s="282"/>
    </row>
    <row r="2" spans="1:32" ht="15" thickBot="1"/>
    <row r="3" spans="1:32" ht="29.25" customHeight="1" thickBot="1">
      <c r="A3" s="208" t="s">
        <v>12</v>
      </c>
      <c r="B3" s="208" t="s">
        <v>13</v>
      </c>
      <c r="C3" s="223" t="s">
        <v>218</v>
      </c>
      <c r="D3" s="224"/>
      <c r="E3" s="224"/>
      <c r="F3" s="224"/>
      <c r="G3" s="224"/>
      <c r="H3" s="224"/>
      <c r="I3" s="224"/>
      <c r="J3" s="225"/>
      <c r="K3" s="223" t="s">
        <v>219</v>
      </c>
      <c r="L3" s="224"/>
      <c r="M3" s="224"/>
      <c r="N3" s="224"/>
      <c r="O3" s="224"/>
      <c r="P3" s="225"/>
      <c r="Q3" s="243" t="s">
        <v>220</v>
      </c>
      <c r="R3" s="289"/>
      <c r="S3" s="289"/>
      <c r="T3" s="289"/>
      <c r="U3" s="289"/>
      <c r="V3" s="289"/>
      <c r="W3" s="226" t="s">
        <v>221</v>
      </c>
      <c r="X3" s="226"/>
      <c r="Y3" s="226"/>
      <c r="Z3" s="226"/>
      <c r="AA3" s="226"/>
      <c r="AB3" s="226"/>
      <c r="AC3" s="226"/>
      <c r="AD3" s="226"/>
      <c r="AE3" s="287" t="s">
        <v>19</v>
      </c>
      <c r="AF3" s="230"/>
    </row>
    <row r="4" spans="1:32" ht="190.5" customHeight="1" thickBot="1">
      <c r="A4" s="209"/>
      <c r="B4" s="209"/>
      <c r="C4" s="213" t="s">
        <v>222</v>
      </c>
      <c r="D4" s="214"/>
      <c r="E4" s="274" t="s">
        <v>223</v>
      </c>
      <c r="F4" s="275"/>
      <c r="G4" s="274" t="s">
        <v>224</v>
      </c>
      <c r="H4" s="275"/>
      <c r="I4" s="274" t="s">
        <v>225</v>
      </c>
      <c r="J4" s="275"/>
      <c r="K4" s="274" t="s">
        <v>226</v>
      </c>
      <c r="L4" s="275"/>
      <c r="M4" s="274" t="s">
        <v>227</v>
      </c>
      <c r="N4" s="275"/>
      <c r="O4" s="274" t="s">
        <v>228</v>
      </c>
      <c r="P4" s="275"/>
      <c r="Q4" s="286" t="s">
        <v>229</v>
      </c>
      <c r="R4" s="286"/>
      <c r="S4" s="286" t="s">
        <v>230</v>
      </c>
      <c r="T4" s="286"/>
      <c r="U4" s="220" t="s">
        <v>231</v>
      </c>
      <c r="V4" s="278"/>
      <c r="W4" s="288" t="s">
        <v>232</v>
      </c>
      <c r="X4" s="288"/>
      <c r="Y4" s="288" t="s">
        <v>233</v>
      </c>
      <c r="Z4" s="288"/>
      <c r="AA4" s="288" t="s">
        <v>234</v>
      </c>
      <c r="AB4" s="288"/>
      <c r="AC4" s="286" t="s">
        <v>235</v>
      </c>
      <c r="AD4" s="286"/>
      <c r="AE4" s="287"/>
      <c r="AF4" s="230"/>
    </row>
    <row r="5" spans="1:32" ht="16" thickBot="1">
      <c r="A5" s="210"/>
      <c r="B5" s="210"/>
      <c r="C5" s="33" t="s">
        <v>41</v>
      </c>
      <c r="D5" s="33" t="s">
        <v>42</v>
      </c>
      <c r="E5" s="14" t="s">
        <v>41</v>
      </c>
      <c r="F5" s="14" t="s">
        <v>42</v>
      </c>
      <c r="G5" s="14" t="s">
        <v>41</v>
      </c>
      <c r="H5" s="14" t="s">
        <v>42</v>
      </c>
      <c r="I5" s="14" t="s">
        <v>41</v>
      </c>
      <c r="J5" s="14" t="s">
        <v>42</v>
      </c>
      <c r="K5" s="14" t="s">
        <v>41</v>
      </c>
      <c r="L5" s="14" t="s">
        <v>42</v>
      </c>
      <c r="M5" s="14" t="s">
        <v>41</v>
      </c>
      <c r="N5" s="14" t="s">
        <v>42</v>
      </c>
      <c r="O5" s="14" t="s">
        <v>41</v>
      </c>
      <c r="P5" s="14" t="s">
        <v>42</v>
      </c>
      <c r="Q5" s="14" t="s">
        <v>41</v>
      </c>
      <c r="R5" s="14" t="s">
        <v>42</v>
      </c>
      <c r="S5" s="14" t="s">
        <v>41</v>
      </c>
      <c r="T5" s="14" t="s">
        <v>42</v>
      </c>
      <c r="U5" s="14" t="s">
        <v>41</v>
      </c>
      <c r="V5" s="14" t="s">
        <v>42</v>
      </c>
      <c r="W5" s="14" t="s">
        <v>41</v>
      </c>
      <c r="X5" s="14" t="s">
        <v>42</v>
      </c>
      <c r="Y5" s="14" t="s">
        <v>41</v>
      </c>
      <c r="Z5" s="14" t="s">
        <v>42</v>
      </c>
      <c r="AA5" s="14" t="s">
        <v>41</v>
      </c>
      <c r="AB5" s="14" t="s">
        <v>42</v>
      </c>
      <c r="AC5" s="14" t="s">
        <v>41</v>
      </c>
      <c r="AD5" s="14" t="s">
        <v>42</v>
      </c>
      <c r="AE5" s="27" t="s">
        <v>41</v>
      </c>
      <c r="AF5" s="27" t="s">
        <v>42</v>
      </c>
    </row>
    <row r="6" spans="1:32" ht="16" thickBot="1">
      <c r="A6" s="15">
        <v>1</v>
      </c>
      <c r="B6" s="16" t="s">
        <v>43</v>
      </c>
      <c r="C6" s="56">
        <v>2</v>
      </c>
      <c r="D6" s="56">
        <v>3</v>
      </c>
      <c r="E6" s="60">
        <v>2</v>
      </c>
      <c r="F6" s="60">
        <v>4</v>
      </c>
      <c r="G6" s="60">
        <v>3</v>
      </c>
      <c r="H6" s="60">
        <v>4</v>
      </c>
      <c r="I6" s="60">
        <v>3</v>
      </c>
      <c r="J6" s="60">
        <v>4</v>
      </c>
      <c r="K6" s="60">
        <v>3</v>
      </c>
      <c r="L6" s="60">
        <v>4</v>
      </c>
      <c r="M6" s="60">
        <v>3</v>
      </c>
      <c r="N6" s="60">
        <v>4</v>
      </c>
      <c r="O6" s="60">
        <v>35</v>
      </c>
      <c r="P6" s="60">
        <v>4</v>
      </c>
      <c r="Q6" s="60">
        <v>5</v>
      </c>
      <c r="R6" s="60">
        <v>4</v>
      </c>
      <c r="S6" s="60">
        <v>5</v>
      </c>
      <c r="T6" s="60">
        <v>4</v>
      </c>
      <c r="U6" s="60">
        <v>4</v>
      </c>
      <c r="V6" s="60">
        <v>5</v>
      </c>
      <c r="W6" s="81">
        <v>3</v>
      </c>
      <c r="X6" s="81">
        <v>3</v>
      </c>
      <c r="Y6" s="81">
        <v>4</v>
      </c>
      <c r="Z6" s="81">
        <v>5</v>
      </c>
      <c r="AA6" s="81">
        <v>3</v>
      </c>
      <c r="AB6" s="81">
        <v>4</v>
      </c>
      <c r="AC6" s="81">
        <v>3</v>
      </c>
      <c r="AD6" s="81">
        <v>4</v>
      </c>
      <c r="AE6" s="130">
        <f>(C6+E6+G6+I6+K6+M6+O6+Q6+S6+U6+W6+Y6+AA6+AC6)/14</f>
        <v>5.5714285714285712</v>
      </c>
      <c r="AF6" s="130">
        <f>(D6+F6+H6+J6+L6+N6+P6+R6+T6+V6+X6+Z6+AB6+AD6)/14</f>
        <v>4</v>
      </c>
    </row>
    <row r="7" spans="1:32" ht="16" thickBot="1">
      <c r="A7" s="15">
        <v>2</v>
      </c>
      <c r="B7" s="16" t="s">
        <v>44</v>
      </c>
      <c r="C7" s="56"/>
      <c r="D7" s="56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81"/>
      <c r="X7" s="81"/>
      <c r="Y7" s="81"/>
      <c r="Z7" s="81"/>
      <c r="AA7" s="81"/>
      <c r="AB7" s="81"/>
      <c r="AC7" s="81"/>
      <c r="AD7" s="81"/>
      <c r="AE7" s="130">
        <f t="shared" ref="AE7:AF29" si="0">(C7+E7+G7+I7+K7+M7+O7+Q7+S7+U7+W7+Y7+AA7+AC7)/14</f>
        <v>0</v>
      </c>
      <c r="AF7" s="130">
        <f t="shared" si="0"/>
        <v>0</v>
      </c>
    </row>
    <row r="8" spans="1:32" ht="17.25" customHeight="1" thickBot="1">
      <c r="A8" s="15">
        <v>3</v>
      </c>
      <c r="B8" s="16" t="s">
        <v>45</v>
      </c>
      <c r="C8" s="56"/>
      <c r="D8" s="56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81"/>
      <c r="X8" s="81"/>
      <c r="Y8" s="81"/>
      <c r="Z8" s="81"/>
      <c r="AA8" s="81"/>
      <c r="AB8" s="81"/>
      <c r="AC8" s="81"/>
      <c r="AD8" s="81"/>
      <c r="AE8" s="130">
        <f t="shared" si="0"/>
        <v>0</v>
      </c>
      <c r="AF8" s="130">
        <f t="shared" si="0"/>
        <v>0</v>
      </c>
    </row>
    <row r="9" spans="1:32" ht="16" thickBot="1">
      <c r="A9" s="15">
        <v>4</v>
      </c>
      <c r="B9" s="16"/>
      <c r="C9" s="56"/>
      <c r="D9" s="56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81"/>
      <c r="X9" s="81"/>
      <c r="Y9" s="81"/>
      <c r="Z9" s="81"/>
      <c r="AA9" s="81"/>
      <c r="AB9" s="81"/>
      <c r="AC9" s="81"/>
      <c r="AD9" s="81"/>
      <c r="AE9" s="130">
        <f t="shared" si="0"/>
        <v>0</v>
      </c>
      <c r="AF9" s="130">
        <f t="shared" si="0"/>
        <v>0</v>
      </c>
    </row>
    <row r="10" spans="1:32" ht="16" thickBot="1">
      <c r="A10" s="15">
        <v>5</v>
      </c>
      <c r="B10" s="16"/>
      <c r="C10" s="56"/>
      <c r="D10" s="56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81"/>
      <c r="X10" s="81"/>
      <c r="Y10" s="81"/>
      <c r="Z10" s="81"/>
      <c r="AA10" s="81"/>
      <c r="AB10" s="81"/>
      <c r="AC10" s="81"/>
      <c r="AD10" s="81"/>
      <c r="AE10" s="130">
        <f t="shared" si="0"/>
        <v>0</v>
      </c>
      <c r="AF10" s="130">
        <f t="shared" si="0"/>
        <v>0</v>
      </c>
    </row>
    <row r="11" spans="1:32" ht="16" thickBot="1">
      <c r="A11" s="15">
        <v>6</v>
      </c>
      <c r="B11" s="16"/>
      <c r="C11" s="56"/>
      <c r="D11" s="56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81"/>
      <c r="X11" s="81"/>
      <c r="Y11" s="81"/>
      <c r="Z11" s="81"/>
      <c r="AA11" s="81"/>
      <c r="AB11" s="81"/>
      <c r="AC11" s="81"/>
      <c r="AD11" s="81"/>
      <c r="AE11" s="130">
        <f t="shared" si="0"/>
        <v>0</v>
      </c>
      <c r="AF11" s="130">
        <f t="shared" si="0"/>
        <v>0</v>
      </c>
    </row>
    <row r="12" spans="1:32" ht="16" thickBot="1">
      <c r="A12" s="15">
        <v>7</v>
      </c>
      <c r="B12" s="16"/>
      <c r="C12" s="56"/>
      <c r="D12" s="56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81"/>
      <c r="X12" s="81"/>
      <c r="Y12" s="81"/>
      <c r="Z12" s="81"/>
      <c r="AA12" s="81"/>
      <c r="AB12" s="81"/>
      <c r="AC12" s="81"/>
      <c r="AD12" s="81"/>
      <c r="AE12" s="130">
        <f t="shared" si="0"/>
        <v>0</v>
      </c>
      <c r="AF12" s="130">
        <f t="shared" si="0"/>
        <v>0</v>
      </c>
    </row>
    <row r="13" spans="1:32" ht="16" thickBot="1">
      <c r="A13" s="15">
        <v>8</v>
      </c>
      <c r="B13" s="16"/>
      <c r="C13" s="56"/>
      <c r="D13" s="56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81"/>
      <c r="X13" s="81"/>
      <c r="Y13" s="81"/>
      <c r="Z13" s="81"/>
      <c r="AA13" s="81"/>
      <c r="AB13" s="81"/>
      <c r="AC13" s="81"/>
      <c r="AD13" s="81"/>
      <c r="AE13" s="130">
        <f t="shared" si="0"/>
        <v>0</v>
      </c>
      <c r="AF13" s="130">
        <f t="shared" si="0"/>
        <v>0</v>
      </c>
    </row>
    <row r="14" spans="1:32" ht="16" thickBot="1">
      <c r="A14" s="15">
        <v>9</v>
      </c>
      <c r="B14" s="16"/>
      <c r="C14" s="56"/>
      <c r="D14" s="56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81"/>
      <c r="X14" s="81"/>
      <c r="Y14" s="81"/>
      <c r="Z14" s="81"/>
      <c r="AA14" s="81"/>
      <c r="AB14" s="81"/>
      <c r="AC14" s="81"/>
      <c r="AD14" s="81"/>
      <c r="AE14" s="130">
        <f t="shared" si="0"/>
        <v>0</v>
      </c>
      <c r="AF14" s="130">
        <f t="shared" si="0"/>
        <v>0</v>
      </c>
    </row>
    <row r="15" spans="1:32" ht="16" thickBot="1">
      <c r="A15" s="15">
        <v>10</v>
      </c>
      <c r="B15" s="16"/>
      <c r="C15" s="56"/>
      <c r="D15" s="56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81"/>
      <c r="X15" s="81"/>
      <c r="Y15" s="81"/>
      <c r="Z15" s="81"/>
      <c r="AA15" s="81"/>
      <c r="AB15" s="81"/>
      <c r="AC15" s="81"/>
      <c r="AD15" s="81"/>
      <c r="AE15" s="130">
        <f t="shared" si="0"/>
        <v>0</v>
      </c>
      <c r="AF15" s="130">
        <f t="shared" si="0"/>
        <v>0</v>
      </c>
    </row>
    <row r="16" spans="1:32" ht="16" thickBot="1">
      <c r="A16" s="15">
        <v>11</v>
      </c>
      <c r="B16" s="16"/>
      <c r="C16" s="56"/>
      <c r="D16" s="56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81"/>
      <c r="X16" s="81"/>
      <c r="Y16" s="81"/>
      <c r="Z16" s="81"/>
      <c r="AA16" s="81"/>
      <c r="AB16" s="81"/>
      <c r="AC16" s="81"/>
      <c r="AD16" s="81"/>
      <c r="AE16" s="130">
        <f t="shared" si="0"/>
        <v>0</v>
      </c>
      <c r="AF16" s="130">
        <f t="shared" si="0"/>
        <v>0</v>
      </c>
    </row>
    <row r="17" spans="1:32" ht="16" thickBot="1">
      <c r="A17" s="15">
        <v>12</v>
      </c>
      <c r="B17" s="16"/>
      <c r="C17" s="56"/>
      <c r="D17" s="56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81"/>
      <c r="X17" s="81"/>
      <c r="Y17" s="81"/>
      <c r="Z17" s="81"/>
      <c r="AA17" s="81"/>
      <c r="AB17" s="81"/>
      <c r="AC17" s="81"/>
      <c r="AD17" s="81"/>
      <c r="AE17" s="130">
        <f t="shared" si="0"/>
        <v>0</v>
      </c>
      <c r="AF17" s="130">
        <f t="shared" si="0"/>
        <v>0</v>
      </c>
    </row>
    <row r="18" spans="1:32" ht="16" thickBot="1">
      <c r="A18" s="15">
        <v>13</v>
      </c>
      <c r="B18" s="16"/>
      <c r="C18" s="56"/>
      <c r="D18" s="56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81"/>
      <c r="X18" s="81"/>
      <c r="Y18" s="81"/>
      <c r="Z18" s="81"/>
      <c r="AA18" s="81"/>
      <c r="AB18" s="81"/>
      <c r="AC18" s="81"/>
      <c r="AD18" s="81"/>
      <c r="AE18" s="130">
        <f t="shared" si="0"/>
        <v>0</v>
      </c>
      <c r="AF18" s="130">
        <f t="shared" si="0"/>
        <v>0</v>
      </c>
    </row>
    <row r="19" spans="1:32" ht="16" thickBot="1">
      <c r="A19" s="15">
        <v>14</v>
      </c>
      <c r="B19" s="16"/>
      <c r="C19" s="56"/>
      <c r="D19" s="56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81"/>
      <c r="X19" s="81"/>
      <c r="Y19" s="81"/>
      <c r="Z19" s="81"/>
      <c r="AA19" s="81"/>
      <c r="AB19" s="81"/>
      <c r="AC19" s="81"/>
      <c r="AD19" s="81"/>
      <c r="AE19" s="130">
        <f t="shared" si="0"/>
        <v>0</v>
      </c>
      <c r="AF19" s="130">
        <f t="shared" si="0"/>
        <v>0</v>
      </c>
    </row>
    <row r="20" spans="1:32" ht="16" thickBot="1">
      <c r="A20" s="15">
        <v>15</v>
      </c>
      <c r="B20" s="16"/>
      <c r="C20" s="56"/>
      <c r="D20" s="56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81"/>
      <c r="X20" s="81"/>
      <c r="Y20" s="81"/>
      <c r="Z20" s="81"/>
      <c r="AA20" s="81"/>
      <c r="AB20" s="81"/>
      <c r="AC20" s="81"/>
      <c r="AD20" s="81"/>
      <c r="AE20" s="130">
        <f t="shared" si="0"/>
        <v>0</v>
      </c>
      <c r="AF20" s="130">
        <f t="shared" si="0"/>
        <v>0</v>
      </c>
    </row>
    <row r="21" spans="1:32" ht="16" thickBot="1">
      <c r="A21" s="15">
        <v>16</v>
      </c>
      <c r="B21" s="16"/>
      <c r="C21" s="56"/>
      <c r="D21" s="56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81"/>
      <c r="X21" s="81"/>
      <c r="Y21" s="81"/>
      <c r="Z21" s="81"/>
      <c r="AA21" s="81"/>
      <c r="AB21" s="81"/>
      <c r="AC21" s="81"/>
      <c r="AD21" s="81"/>
      <c r="AE21" s="130">
        <f t="shared" si="0"/>
        <v>0</v>
      </c>
      <c r="AF21" s="130">
        <f t="shared" si="0"/>
        <v>0</v>
      </c>
    </row>
    <row r="22" spans="1:32" ht="16" thickBot="1">
      <c r="A22" s="15">
        <v>17</v>
      </c>
      <c r="B22" s="16"/>
      <c r="C22" s="56"/>
      <c r="D22" s="56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81"/>
      <c r="X22" s="81"/>
      <c r="Y22" s="81"/>
      <c r="Z22" s="81"/>
      <c r="AA22" s="81"/>
      <c r="AB22" s="81"/>
      <c r="AC22" s="81"/>
      <c r="AD22" s="81"/>
      <c r="AE22" s="130">
        <f t="shared" si="0"/>
        <v>0</v>
      </c>
      <c r="AF22" s="130">
        <f t="shared" si="0"/>
        <v>0</v>
      </c>
    </row>
    <row r="23" spans="1:32" ht="16" thickBot="1">
      <c r="A23" s="15">
        <v>18</v>
      </c>
      <c r="B23" s="16"/>
      <c r="C23" s="56"/>
      <c r="D23" s="56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81"/>
      <c r="X23" s="81"/>
      <c r="Y23" s="81"/>
      <c r="Z23" s="81"/>
      <c r="AA23" s="81"/>
      <c r="AB23" s="81"/>
      <c r="AC23" s="81"/>
      <c r="AD23" s="81"/>
      <c r="AE23" s="130">
        <f t="shared" si="0"/>
        <v>0</v>
      </c>
      <c r="AF23" s="130">
        <f t="shared" si="0"/>
        <v>0</v>
      </c>
    </row>
    <row r="24" spans="1:32" ht="16" thickBot="1">
      <c r="A24" s="15">
        <v>19</v>
      </c>
      <c r="B24" s="16"/>
      <c r="C24" s="56"/>
      <c r="D24" s="56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81"/>
      <c r="X24" s="81"/>
      <c r="Y24" s="81"/>
      <c r="Z24" s="81"/>
      <c r="AA24" s="81"/>
      <c r="AB24" s="81"/>
      <c r="AC24" s="81"/>
      <c r="AD24" s="81"/>
      <c r="AE24" s="130">
        <f t="shared" si="0"/>
        <v>0</v>
      </c>
      <c r="AF24" s="130">
        <f t="shared" si="0"/>
        <v>0</v>
      </c>
    </row>
    <row r="25" spans="1:32" ht="16" thickBot="1">
      <c r="A25" s="15">
        <v>20</v>
      </c>
      <c r="B25" s="16"/>
      <c r="C25" s="56"/>
      <c r="D25" s="56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81"/>
      <c r="X25" s="81"/>
      <c r="Y25" s="81"/>
      <c r="Z25" s="81"/>
      <c r="AA25" s="81"/>
      <c r="AB25" s="81"/>
      <c r="AC25" s="81"/>
      <c r="AD25" s="81"/>
      <c r="AE25" s="130">
        <f t="shared" si="0"/>
        <v>0</v>
      </c>
      <c r="AF25" s="130">
        <f t="shared" si="0"/>
        <v>0</v>
      </c>
    </row>
    <row r="26" spans="1:32" ht="16" thickBot="1">
      <c r="A26" s="15">
        <v>21</v>
      </c>
      <c r="B26" s="16"/>
      <c r="C26" s="56"/>
      <c r="D26" s="56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81"/>
      <c r="X26" s="81"/>
      <c r="Y26" s="81"/>
      <c r="Z26" s="81"/>
      <c r="AA26" s="81"/>
      <c r="AB26" s="81"/>
      <c r="AC26" s="81"/>
      <c r="AD26" s="81"/>
      <c r="AE26" s="130">
        <f t="shared" si="0"/>
        <v>0</v>
      </c>
      <c r="AF26" s="130">
        <f t="shared" si="0"/>
        <v>0</v>
      </c>
    </row>
    <row r="27" spans="1:32" ht="16" thickBot="1">
      <c r="A27" s="15">
        <v>22</v>
      </c>
      <c r="B27" s="16"/>
      <c r="C27" s="56"/>
      <c r="D27" s="56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81"/>
      <c r="X27" s="81"/>
      <c r="Y27" s="81"/>
      <c r="Z27" s="81"/>
      <c r="AA27" s="81"/>
      <c r="AB27" s="81"/>
      <c r="AC27" s="81"/>
      <c r="AD27" s="81"/>
      <c r="AE27" s="130">
        <f t="shared" si="0"/>
        <v>0</v>
      </c>
      <c r="AF27" s="130">
        <f t="shared" si="0"/>
        <v>0</v>
      </c>
    </row>
    <row r="28" spans="1:32" ht="16" thickBot="1">
      <c r="A28" s="15">
        <v>23</v>
      </c>
      <c r="B28" s="16"/>
      <c r="C28" s="56"/>
      <c r="D28" s="56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81"/>
      <c r="X28" s="81"/>
      <c r="Y28" s="81"/>
      <c r="Z28" s="81"/>
      <c r="AA28" s="81"/>
      <c r="AB28" s="81"/>
      <c r="AC28" s="81"/>
      <c r="AD28" s="81"/>
      <c r="AE28" s="130">
        <f t="shared" si="0"/>
        <v>0</v>
      </c>
      <c r="AF28" s="130">
        <f t="shared" si="0"/>
        <v>0</v>
      </c>
    </row>
    <row r="29" spans="1:32" ht="16" thickBot="1">
      <c r="A29" s="15">
        <v>24</v>
      </c>
      <c r="B29" s="16"/>
      <c r="C29" s="56"/>
      <c r="D29" s="56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81"/>
      <c r="X29" s="81"/>
      <c r="Y29" s="81"/>
      <c r="Z29" s="81"/>
      <c r="AA29" s="81"/>
      <c r="AB29" s="81"/>
      <c r="AC29" s="81"/>
      <c r="AD29" s="81"/>
      <c r="AE29" s="130">
        <f t="shared" si="0"/>
        <v>0</v>
      </c>
      <c r="AF29" s="130">
        <f t="shared" si="0"/>
        <v>0</v>
      </c>
    </row>
    <row r="30" spans="1:32" s="51" customFormat="1" ht="48.75" customHeight="1" thickBot="1">
      <c r="A30" s="13"/>
      <c r="B30" s="80" t="s">
        <v>46</v>
      </c>
      <c r="C30" s="166">
        <f>(C6+C7+C8+C9+C10+C11+C12+C13+C14+C15+C16+C17+C18+C19+C20+C21+C22+C23+C24+C25+C26+C27+C28+C29)/COUNTA($B$6:$B$29)</f>
        <v>0.66666666666666663</v>
      </c>
      <c r="D30" s="166">
        <f t="shared" ref="D30:AD30" si="1">(D6+D7+D8+D9+D10+D11+D12+D13+D14+D15+D16+D17+D18+D19+D20+D21+D22+D23+D24+D25+D26+D27+D28+D29)/COUNTA($B$6:$B$29)</f>
        <v>1</v>
      </c>
      <c r="E30" s="166">
        <f t="shared" si="1"/>
        <v>0.66666666666666663</v>
      </c>
      <c r="F30" s="166">
        <f t="shared" si="1"/>
        <v>1.3333333333333333</v>
      </c>
      <c r="G30" s="166">
        <f t="shared" si="1"/>
        <v>1</v>
      </c>
      <c r="H30" s="166">
        <f t="shared" si="1"/>
        <v>1.3333333333333333</v>
      </c>
      <c r="I30" s="166">
        <f t="shared" si="1"/>
        <v>1</v>
      </c>
      <c r="J30" s="166">
        <f t="shared" si="1"/>
        <v>1.3333333333333333</v>
      </c>
      <c r="K30" s="166">
        <f t="shared" si="1"/>
        <v>1</v>
      </c>
      <c r="L30" s="166">
        <f t="shared" si="1"/>
        <v>1.3333333333333333</v>
      </c>
      <c r="M30" s="166">
        <f t="shared" si="1"/>
        <v>1</v>
      </c>
      <c r="N30" s="166">
        <f t="shared" si="1"/>
        <v>1.3333333333333333</v>
      </c>
      <c r="O30" s="166">
        <f t="shared" si="1"/>
        <v>11.666666666666666</v>
      </c>
      <c r="P30" s="166">
        <f t="shared" si="1"/>
        <v>1.3333333333333333</v>
      </c>
      <c r="Q30" s="166">
        <f t="shared" si="1"/>
        <v>1.6666666666666667</v>
      </c>
      <c r="R30" s="166">
        <f t="shared" si="1"/>
        <v>1.3333333333333333</v>
      </c>
      <c r="S30" s="166">
        <f t="shared" si="1"/>
        <v>1.6666666666666667</v>
      </c>
      <c r="T30" s="166">
        <f t="shared" si="1"/>
        <v>1.3333333333333333</v>
      </c>
      <c r="U30" s="166">
        <f t="shared" si="1"/>
        <v>1.3333333333333333</v>
      </c>
      <c r="V30" s="166">
        <f t="shared" si="1"/>
        <v>1.6666666666666667</v>
      </c>
      <c r="W30" s="166">
        <f t="shared" si="1"/>
        <v>1</v>
      </c>
      <c r="X30" s="166">
        <f t="shared" si="1"/>
        <v>1</v>
      </c>
      <c r="Y30" s="166">
        <f t="shared" si="1"/>
        <v>1.3333333333333333</v>
      </c>
      <c r="Z30" s="166">
        <f t="shared" si="1"/>
        <v>1.6666666666666667</v>
      </c>
      <c r="AA30" s="166">
        <f t="shared" si="1"/>
        <v>1</v>
      </c>
      <c r="AB30" s="166">
        <f t="shared" si="1"/>
        <v>1.3333333333333333</v>
      </c>
      <c r="AC30" s="166">
        <f t="shared" si="1"/>
        <v>1</v>
      </c>
      <c r="AD30" s="166">
        <f t="shared" si="1"/>
        <v>1.3333333333333333</v>
      </c>
      <c r="AE30" s="129">
        <f t="shared" ref="AE30" si="2">(C30+E30+G30+I30+K30+M30+O30+Q30+S30+U30+W30+Y30+AA30+AC30)/14</f>
        <v>1.8571428571428572</v>
      </c>
      <c r="AF30" s="129">
        <f t="shared" ref="AF30" si="3">(D30+F30+H30+J30+L30+N30+P30+R30+T30+V30+X30+Z30+AB30+AD30)/14</f>
        <v>1.3333333333333333</v>
      </c>
    </row>
    <row r="33" spans="2:6" ht="15">
      <c r="B33" s="18" t="s">
        <v>47</v>
      </c>
      <c r="C33" s="19"/>
      <c r="D33" s="19"/>
      <c r="E33" s="19"/>
      <c r="F33" s="19"/>
    </row>
    <row r="34" spans="2:6" ht="30">
      <c r="B34" s="20"/>
      <c r="C34" s="21" t="s">
        <v>48</v>
      </c>
      <c r="D34" s="21" t="s">
        <v>49</v>
      </c>
      <c r="E34" s="21" t="s">
        <v>50</v>
      </c>
      <c r="F34" s="21" t="s">
        <v>51</v>
      </c>
    </row>
    <row r="35" spans="2:6" ht="15.5">
      <c r="B35" s="22" t="s">
        <v>52</v>
      </c>
      <c r="C35" s="23">
        <f>COUNTA(B6:B29)</f>
        <v>3</v>
      </c>
      <c r="D35" s="23">
        <f>COUNTIF(AE6:AE29,"&gt;=3,8")</f>
        <v>1</v>
      </c>
      <c r="E35" s="23">
        <f>COUNTIFS(AE6:AE29,"&lt;3,7",AE6:AE29,"&gt;=2,3")</f>
        <v>0</v>
      </c>
      <c r="F35" s="23">
        <f>COUNTIFS(AE6:AE29,"&lt;2,2",AE6:AE29,"&gt;0")</f>
        <v>0</v>
      </c>
    </row>
    <row r="36" spans="2:6" ht="15.5">
      <c r="B36" s="22" t="s">
        <v>53</v>
      </c>
      <c r="C36" s="23">
        <v>100</v>
      </c>
      <c r="D36" s="132">
        <f>D35*C36/C35</f>
        <v>33.333333333333336</v>
      </c>
      <c r="E36" s="132">
        <f>E35*C36/C35</f>
        <v>0</v>
      </c>
      <c r="F36" s="132">
        <f>F35*C36/C35</f>
        <v>0</v>
      </c>
    </row>
    <row r="37" spans="2:6" ht="15.5">
      <c r="B37" s="25"/>
      <c r="C37" s="19"/>
      <c r="D37" s="19"/>
      <c r="E37" s="19"/>
      <c r="F37" s="19"/>
    </row>
    <row r="38" spans="2:6" ht="15.5">
      <c r="B38" s="25"/>
      <c r="C38" s="19"/>
      <c r="D38" s="19"/>
      <c r="E38" s="19"/>
      <c r="F38" s="19"/>
    </row>
    <row r="39" spans="2:6" ht="15">
      <c r="B39" s="18" t="s">
        <v>54</v>
      </c>
      <c r="C39" s="19"/>
      <c r="D39" s="19"/>
      <c r="E39" s="19"/>
      <c r="F39" s="19"/>
    </row>
    <row r="40" spans="2:6" ht="30">
      <c r="B40" s="20"/>
      <c r="C40" s="26" t="s">
        <v>48</v>
      </c>
      <c r="D40" s="21" t="s">
        <v>49</v>
      </c>
      <c r="E40" s="21" t="s">
        <v>50</v>
      </c>
      <c r="F40" s="21" t="s">
        <v>51</v>
      </c>
    </row>
    <row r="41" spans="2:6" ht="15.5">
      <c r="B41" s="22" t="s">
        <v>52</v>
      </c>
      <c r="C41" s="23">
        <f>COUNTA(B5:B28)</f>
        <v>3</v>
      </c>
      <c r="D41" s="23">
        <f>COUNTIF(AF6:AF29,"&gt;=3,8")</f>
        <v>1</v>
      </c>
      <c r="E41" s="23">
        <f>COUNTIFS(AF6:AF29,"&lt;3,7",AF6:AF29,"&gt;=2,3")</f>
        <v>0</v>
      </c>
      <c r="F41" s="23">
        <f>COUNTIFS(AF6:AF29,"&lt;2,2",AF6:AF29,"&gt;0")</f>
        <v>0</v>
      </c>
    </row>
    <row r="42" spans="2:6" ht="15.5">
      <c r="B42" s="22" t="s">
        <v>53</v>
      </c>
      <c r="C42" s="23">
        <v>100</v>
      </c>
      <c r="D42" s="132">
        <f>D41*C42/C41</f>
        <v>33.333333333333336</v>
      </c>
      <c r="E42" s="132">
        <f>E41*C42/C41</f>
        <v>0</v>
      </c>
      <c r="F42" s="132">
        <f>F41*C42/C41</f>
        <v>0</v>
      </c>
    </row>
  </sheetData>
  <sheetProtection algorithmName="SHA-512" hashValue="yCq2Om1/5ZlovvkI2ammYM6MxTVDK5mNpJFi5NhPU6DBr4FuLhDCrZNDozCpoVAWNsNAdwps1hLNfalLhl45xw==" saltValue="5hPcmXp+mJOQgf2SSGUttQ==" spinCount="100000" sheet="1" formatCells="0" formatColumns="0" formatRows="0" insertColumns="0" insertRows="0" insertHyperlinks="0" deleteColumns="0" deleteRows="0" sort="0" autoFilter="0" pivotTables="0"/>
  <mergeCells count="22">
    <mergeCell ref="A3:A5"/>
    <mergeCell ref="B3:B5"/>
    <mergeCell ref="C3:J3"/>
    <mergeCell ref="K3:P3"/>
    <mergeCell ref="Q3:V3"/>
    <mergeCell ref="U4:V4"/>
    <mergeCell ref="AC4:AD4"/>
    <mergeCell ref="AC1:AD1"/>
    <mergeCell ref="AE3:AF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W3:AD3"/>
    <mergeCell ref="W4:X4"/>
    <mergeCell ref="Y4:Z4"/>
    <mergeCell ref="AA4:AB4"/>
  </mergeCells>
  <hyperlinks>
    <hyperlink ref="AC1" location="ОГЛАВЛЕНИЕ!A1" display="ОГЛАВЛЕНИЕ" xr:uid="{00000000-0004-0000-1000-000000000000}"/>
  </hyperlinks>
  <pageMargins left="0.7" right="0.7" top="0.75" bottom="0.75" header="0.3" footer="0.3"/>
  <pageSetup paperSize="9" scale="42" orientation="landscape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tabColor rgb="FFFFFF00"/>
    <pageSetUpPr fitToPage="1"/>
  </sheetPr>
  <dimension ref="B1:AI42"/>
  <sheetViews>
    <sheetView view="pageLayout" zoomScale="55" zoomScaleNormal="70" zoomScalePageLayoutView="55" workbookViewId="0">
      <selection activeCell="AH30" sqref="AH30"/>
    </sheetView>
  </sheetViews>
  <sheetFormatPr defaultColWidth="9.1796875" defaultRowHeight="14.5"/>
  <cols>
    <col min="1" max="2" width="9.1796875" style="1"/>
    <col min="3" max="3" width="27.26953125" style="1" customWidth="1"/>
    <col min="4" max="5" width="9.1796875" style="1"/>
    <col min="6" max="7" width="10.54296875" style="1" customWidth="1"/>
    <col min="8" max="16384" width="9.1796875" style="1"/>
  </cols>
  <sheetData>
    <row r="1" spans="2:35" ht="17.5">
      <c r="B1" s="12" t="s">
        <v>242</v>
      </c>
      <c r="AF1" s="282" t="s">
        <v>384</v>
      </c>
      <c r="AG1" s="282"/>
    </row>
    <row r="2" spans="2:35" ht="15" thickBot="1"/>
    <row r="3" spans="2:35" ht="38.25" customHeight="1" thickBot="1">
      <c r="B3" s="208" t="s">
        <v>12</v>
      </c>
      <c r="C3" s="208" t="s">
        <v>13</v>
      </c>
      <c r="D3" s="223" t="s">
        <v>243</v>
      </c>
      <c r="E3" s="224"/>
      <c r="F3" s="224"/>
      <c r="G3" s="224"/>
      <c r="H3" s="224"/>
      <c r="I3" s="225"/>
      <c r="J3" s="224" t="s">
        <v>244</v>
      </c>
      <c r="K3" s="224"/>
      <c r="L3" s="224"/>
      <c r="M3" s="224"/>
      <c r="N3" s="224"/>
      <c r="O3" s="225"/>
      <c r="P3" s="225" t="s">
        <v>245</v>
      </c>
      <c r="Q3" s="250"/>
      <c r="R3" s="250"/>
      <c r="S3" s="250"/>
      <c r="T3" s="225" t="s">
        <v>246</v>
      </c>
      <c r="U3" s="250"/>
      <c r="V3" s="250"/>
      <c r="W3" s="250"/>
      <c r="X3" s="250"/>
      <c r="Y3" s="250"/>
      <c r="Z3" s="225" t="s">
        <v>247</v>
      </c>
      <c r="AA3" s="250"/>
      <c r="AB3" s="250"/>
      <c r="AC3" s="250"/>
      <c r="AD3" s="250" t="s">
        <v>248</v>
      </c>
      <c r="AE3" s="250"/>
      <c r="AF3" s="211" t="s">
        <v>249</v>
      </c>
      <c r="AG3" s="212"/>
      <c r="AH3" s="230" t="s">
        <v>19</v>
      </c>
      <c r="AI3" s="230"/>
    </row>
    <row r="4" spans="2:35" ht="163.5" customHeight="1" thickBot="1">
      <c r="B4" s="209"/>
      <c r="C4" s="209"/>
      <c r="D4" s="213" t="s">
        <v>250</v>
      </c>
      <c r="E4" s="257"/>
      <c r="F4" s="213" t="s">
        <v>251</v>
      </c>
      <c r="G4" s="257"/>
      <c r="H4" s="213" t="s">
        <v>252</v>
      </c>
      <c r="I4" s="214"/>
      <c r="J4" s="275" t="s">
        <v>253</v>
      </c>
      <c r="K4" s="291"/>
      <c r="L4" s="270" t="s">
        <v>254</v>
      </c>
      <c r="M4" s="270"/>
      <c r="N4" s="270" t="s">
        <v>255</v>
      </c>
      <c r="O4" s="270"/>
      <c r="P4" s="221" t="s">
        <v>256</v>
      </c>
      <c r="Q4" s="288"/>
      <c r="R4" s="288" t="s">
        <v>257</v>
      </c>
      <c r="S4" s="288"/>
      <c r="T4" s="290" t="s">
        <v>258</v>
      </c>
      <c r="U4" s="286"/>
      <c r="V4" s="286" t="s">
        <v>259</v>
      </c>
      <c r="W4" s="286"/>
      <c r="X4" s="288" t="s">
        <v>260</v>
      </c>
      <c r="Y4" s="288"/>
      <c r="Z4" s="221" t="s">
        <v>261</v>
      </c>
      <c r="AA4" s="288"/>
      <c r="AB4" s="288" t="s">
        <v>262</v>
      </c>
      <c r="AC4" s="288"/>
      <c r="AD4" s="288" t="s">
        <v>263</v>
      </c>
      <c r="AE4" s="288"/>
      <c r="AF4" s="213"/>
      <c r="AG4" s="214"/>
      <c r="AH4" s="230"/>
      <c r="AI4" s="230"/>
    </row>
    <row r="5" spans="2:35" ht="16" thickBot="1">
      <c r="B5" s="210"/>
      <c r="C5" s="210"/>
      <c r="D5" s="14" t="s">
        <v>41</v>
      </c>
      <c r="E5" s="14" t="s">
        <v>42</v>
      </c>
      <c r="F5" s="14" t="s">
        <v>41</v>
      </c>
      <c r="G5" s="14" t="s">
        <v>42</v>
      </c>
      <c r="H5" s="14" t="s">
        <v>41</v>
      </c>
      <c r="I5" s="14" t="s">
        <v>42</v>
      </c>
      <c r="J5" s="14" t="s">
        <v>41</v>
      </c>
      <c r="K5" s="14" t="s">
        <v>42</v>
      </c>
      <c r="L5" s="14" t="s">
        <v>41</v>
      </c>
      <c r="M5" s="14" t="s">
        <v>42</v>
      </c>
      <c r="N5" s="14" t="s">
        <v>41</v>
      </c>
      <c r="O5" s="14" t="s">
        <v>42</v>
      </c>
      <c r="P5" s="14" t="s">
        <v>41</v>
      </c>
      <c r="Q5" s="14" t="s">
        <v>42</v>
      </c>
      <c r="R5" s="14" t="s">
        <v>41</v>
      </c>
      <c r="S5" s="14" t="s">
        <v>42</v>
      </c>
      <c r="T5" s="14" t="s">
        <v>41</v>
      </c>
      <c r="U5" s="14" t="s">
        <v>42</v>
      </c>
      <c r="V5" s="14" t="s">
        <v>41</v>
      </c>
      <c r="W5" s="14" t="s">
        <v>42</v>
      </c>
      <c r="X5" s="14" t="s">
        <v>41</v>
      </c>
      <c r="Y5" s="14" t="s">
        <v>42</v>
      </c>
      <c r="Z5" s="14" t="s">
        <v>41</v>
      </c>
      <c r="AA5" s="14" t="s">
        <v>42</v>
      </c>
      <c r="AB5" s="14" t="s">
        <v>41</v>
      </c>
      <c r="AC5" s="14" t="s">
        <v>42</v>
      </c>
      <c r="AD5" s="14" t="s">
        <v>41</v>
      </c>
      <c r="AE5" s="14" t="s">
        <v>42</v>
      </c>
      <c r="AF5" s="14" t="s">
        <v>41</v>
      </c>
      <c r="AG5" s="14" t="s">
        <v>42</v>
      </c>
      <c r="AH5" s="27" t="s">
        <v>41</v>
      </c>
      <c r="AI5" s="27" t="s">
        <v>42</v>
      </c>
    </row>
    <row r="6" spans="2:35" ht="16" thickBot="1">
      <c r="B6" s="15">
        <v>1</v>
      </c>
      <c r="C6" s="16" t="s">
        <v>43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130">
        <f>(D6+H6+Z6+AB6+AD6+F6+J6+L6+N6+P6+R6+T6+V6+X6+AF6)/15</f>
        <v>0</v>
      </c>
      <c r="AI6" s="130">
        <f>(E6+I6+AA6+AC6+AE6+G6+K6+M6+O6+Q6+S6+U6+W6+Y6+AG6)/15</f>
        <v>0</v>
      </c>
    </row>
    <row r="7" spans="2:35" ht="16" thickBot="1">
      <c r="B7" s="15">
        <v>2</v>
      </c>
      <c r="C7" s="16" t="s">
        <v>44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130">
        <f t="shared" ref="AH7:AI29" si="0">(D7+H7+Z7+AB7+AD7+F7+J7+L7+N7+P7+R7+T7+V7+X7+AF7)/15</f>
        <v>0</v>
      </c>
      <c r="AI7" s="130">
        <f t="shared" si="0"/>
        <v>0</v>
      </c>
    </row>
    <row r="8" spans="2:35" ht="16.5" customHeight="1" thickBot="1">
      <c r="B8" s="15">
        <v>3</v>
      </c>
      <c r="C8" s="16" t="s">
        <v>45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130">
        <f t="shared" si="0"/>
        <v>0</v>
      </c>
      <c r="AI8" s="130">
        <f t="shared" si="0"/>
        <v>0</v>
      </c>
    </row>
    <row r="9" spans="2:35" ht="16" thickBot="1">
      <c r="B9" s="15">
        <v>4</v>
      </c>
      <c r="C9" s="16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130">
        <f t="shared" si="0"/>
        <v>0</v>
      </c>
      <c r="AI9" s="130">
        <f t="shared" si="0"/>
        <v>0</v>
      </c>
    </row>
    <row r="10" spans="2:35" ht="16" thickBot="1">
      <c r="B10" s="15">
        <v>5</v>
      </c>
      <c r="C10" s="16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130">
        <f t="shared" si="0"/>
        <v>0</v>
      </c>
      <c r="AI10" s="130">
        <f t="shared" si="0"/>
        <v>0</v>
      </c>
    </row>
    <row r="11" spans="2:35" ht="16" thickBot="1">
      <c r="B11" s="15">
        <v>6</v>
      </c>
      <c r="C11" s="1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130">
        <f t="shared" si="0"/>
        <v>0</v>
      </c>
      <c r="AI11" s="130">
        <f t="shared" si="0"/>
        <v>0</v>
      </c>
    </row>
    <row r="12" spans="2:35" ht="16" thickBot="1">
      <c r="B12" s="15">
        <v>7</v>
      </c>
      <c r="C12" s="16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130">
        <f t="shared" si="0"/>
        <v>0</v>
      </c>
      <c r="AI12" s="130">
        <f t="shared" si="0"/>
        <v>0</v>
      </c>
    </row>
    <row r="13" spans="2:35" ht="16" thickBot="1">
      <c r="B13" s="15">
        <v>8</v>
      </c>
      <c r="C13" s="16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130">
        <f t="shared" si="0"/>
        <v>0</v>
      </c>
      <c r="AI13" s="130">
        <f t="shared" si="0"/>
        <v>0</v>
      </c>
    </row>
    <row r="14" spans="2:35" ht="16" thickBot="1">
      <c r="B14" s="15">
        <v>9</v>
      </c>
      <c r="C14" s="16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130">
        <f t="shared" si="0"/>
        <v>0</v>
      </c>
      <c r="AI14" s="130">
        <f t="shared" si="0"/>
        <v>0</v>
      </c>
    </row>
    <row r="15" spans="2:35" ht="16" thickBot="1">
      <c r="B15" s="15">
        <v>10</v>
      </c>
      <c r="C15" s="16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130">
        <f t="shared" si="0"/>
        <v>0</v>
      </c>
      <c r="AI15" s="130">
        <f t="shared" si="0"/>
        <v>0</v>
      </c>
    </row>
    <row r="16" spans="2:35" ht="16" thickBot="1">
      <c r="B16" s="15">
        <v>11</v>
      </c>
      <c r="C16" s="16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130">
        <f t="shared" si="0"/>
        <v>0</v>
      </c>
      <c r="AI16" s="130">
        <f t="shared" si="0"/>
        <v>0</v>
      </c>
    </row>
    <row r="17" spans="2:35" ht="16" thickBot="1">
      <c r="B17" s="15">
        <v>12</v>
      </c>
      <c r="C17" s="16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130">
        <f t="shared" si="0"/>
        <v>0</v>
      </c>
      <c r="AI17" s="130">
        <f t="shared" si="0"/>
        <v>0</v>
      </c>
    </row>
    <row r="18" spans="2:35" ht="16" thickBot="1">
      <c r="B18" s="15">
        <v>13</v>
      </c>
      <c r="C18" s="16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130">
        <f t="shared" si="0"/>
        <v>0</v>
      </c>
      <c r="AI18" s="130">
        <f t="shared" si="0"/>
        <v>0</v>
      </c>
    </row>
    <row r="19" spans="2:35" ht="16" thickBot="1">
      <c r="B19" s="15">
        <v>14</v>
      </c>
      <c r="C19" s="16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130">
        <f t="shared" si="0"/>
        <v>0</v>
      </c>
      <c r="AI19" s="130">
        <f t="shared" si="0"/>
        <v>0</v>
      </c>
    </row>
    <row r="20" spans="2:35" ht="16" thickBot="1">
      <c r="B20" s="15">
        <v>15</v>
      </c>
      <c r="C20" s="16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130">
        <f t="shared" si="0"/>
        <v>0</v>
      </c>
      <c r="AI20" s="130">
        <f t="shared" si="0"/>
        <v>0</v>
      </c>
    </row>
    <row r="21" spans="2:35" ht="16" thickBot="1">
      <c r="B21" s="15">
        <v>16</v>
      </c>
      <c r="C21" s="16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130">
        <f t="shared" si="0"/>
        <v>0</v>
      </c>
      <c r="AI21" s="130">
        <f t="shared" si="0"/>
        <v>0</v>
      </c>
    </row>
    <row r="22" spans="2:35" ht="16" thickBot="1">
      <c r="B22" s="15">
        <v>17</v>
      </c>
      <c r="C22" s="16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130">
        <f t="shared" si="0"/>
        <v>0</v>
      </c>
      <c r="AI22" s="130">
        <f t="shared" si="0"/>
        <v>0</v>
      </c>
    </row>
    <row r="23" spans="2:35" ht="16" thickBot="1">
      <c r="B23" s="15">
        <v>18</v>
      </c>
      <c r="C23" s="1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130">
        <f t="shared" si="0"/>
        <v>0</v>
      </c>
      <c r="AI23" s="130">
        <f t="shared" si="0"/>
        <v>0</v>
      </c>
    </row>
    <row r="24" spans="2:35" ht="16" thickBot="1">
      <c r="B24" s="15">
        <v>19</v>
      </c>
      <c r="C24" s="16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130">
        <f t="shared" si="0"/>
        <v>0</v>
      </c>
      <c r="AI24" s="130">
        <f t="shared" si="0"/>
        <v>0</v>
      </c>
    </row>
    <row r="25" spans="2:35" ht="16" thickBot="1">
      <c r="B25" s="15">
        <v>20</v>
      </c>
      <c r="C25" s="16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130">
        <f t="shared" si="0"/>
        <v>0</v>
      </c>
      <c r="AI25" s="130">
        <f t="shared" si="0"/>
        <v>0</v>
      </c>
    </row>
    <row r="26" spans="2:35" ht="16" thickBot="1">
      <c r="B26" s="15">
        <v>21</v>
      </c>
      <c r="C26" s="16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130">
        <f t="shared" si="0"/>
        <v>0</v>
      </c>
      <c r="AI26" s="130">
        <f t="shared" si="0"/>
        <v>0</v>
      </c>
    </row>
    <row r="27" spans="2:35" ht="16" thickBot="1">
      <c r="B27" s="15">
        <v>22</v>
      </c>
      <c r="C27" s="16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130">
        <f t="shared" si="0"/>
        <v>0</v>
      </c>
      <c r="AI27" s="130">
        <f t="shared" si="0"/>
        <v>0</v>
      </c>
    </row>
    <row r="28" spans="2:35" ht="16" thickBot="1">
      <c r="B28" s="15">
        <v>23</v>
      </c>
      <c r="C28" s="16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130">
        <f t="shared" si="0"/>
        <v>0</v>
      </c>
      <c r="AI28" s="130">
        <f t="shared" si="0"/>
        <v>0</v>
      </c>
    </row>
    <row r="29" spans="2:35" ht="16" thickBot="1">
      <c r="B29" s="15">
        <v>24</v>
      </c>
      <c r="C29" s="1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130">
        <f t="shared" si="0"/>
        <v>0</v>
      </c>
      <c r="AI29" s="130">
        <f t="shared" si="0"/>
        <v>0</v>
      </c>
    </row>
    <row r="30" spans="2:35" s="89" customFormat="1" ht="16" thickBot="1">
      <c r="B30" s="15"/>
      <c r="C30" s="17" t="s">
        <v>46</v>
      </c>
      <c r="D30" s="123">
        <f>(D6+D7+D8+D9+D10+D11+D12+D13+D14+D15+D16+D17+D18+D19+D20+D21+D22+D23+D24+D25+D26+D27+D28+D29)/COUNTA($C$6:$C$29)</f>
        <v>0</v>
      </c>
      <c r="E30" s="123">
        <f t="shared" ref="E30:AG30" si="1">(E6+E7+E8+E9+E10+E11+E12+E13+E14+E15+E16+E17+E18+E19+E20+E21+E22+E23+E24+E25+E26+E27+E28+E29)/COUNTA($C$6:$C$29)</f>
        <v>0</v>
      </c>
      <c r="F30" s="123">
        <f t="shared" si="1"/>
        <v>0</v>
      </c>
      <c r="G30" s="123">
        <f t="shared" si="1"/>
        <v>0</v>
      </c>
      <c r="H30" s="123">
        <f t="shared" si="1"/>
        <v>0</v>
      </c>
      <c r="I30" s="123">
        <f t="shared" si="1"/>
        <v>0</v>
      </c>
      <c r="J30" s="123">
        <f t="shared" si="1"/>
        <v>0</v>
      </c>
      <c r="K30" s="123">
        <f t="shared" si="1"/>
        <v>0</v>
      </c>
      <c r="L30" s="123">
        <f t="shared" si="1"/>
        <v>0</v>
      </c>
      <c r="M30" s="123">
        <f t="shared" si="1"/>
        <v>0</v>
      </c>
      <c r="N30" s="123">
        <f t="shared" si="1"/>
        <v>0</v>
      </c>
      <c r="O30" s="123">
        <f t="shared" si="1"/>
        <v>0</v>
      </c>
      <c r="P30" s="123">
        <f t="shared" si="1"/>
        <v>0</v>
      </c>
      <c r="Q30" s="123">
        <f t="shared" si="1"/>
        <v>0</v>
      </c>
      <c r="R30" s="123">
        <f t="shared" si="1"/>
        <v>0</v>
      </c>
      <c r="S30" s="123">
        <f t="shared" si="1"/>
        <v>0</v>
      </c>
      <c r="T30" s="123">
        <f t="shared" si="1"/>
        <v>0</v>
      </c>
      <c r="U30" s="123">
        <f t="shared" si="1"/>
        <v>0</v>
      </c>
      <c r="V30" s="123">
        <f t="shared" si="1"/>
        <v>0</v>
      </c>
      <c r="W30" s="123">
        <f t="shared" si="1"/>
        <v>0</v>
      </c>
      <c r="X30" s="123">
        <f t="shared" si="1"/>
        <v>0</v>
      </c>
      <c r="Y30" s="123">
        <f t="shared" si="1"/>
        <v>0</v>
      </c>
      <c r="Z30" s="123">
        <f t="shared" si="1"/>
        <v>0</v>
      </c>
      <c r="AA30" s="123">
        <f t="shared" si="1"/>
        <v>0</v>
      </c>
      <c r="AB30" s="123">
        <f t="shared" si="1"/>
        <v>0</v>
      </c>
      <c r="AC30" s="123">
        <f t="shared" si="1"/>
        <v>0</v>
      </c>
      <c r="AD30" s="123">
        <f t="shared" si="1"/>
        <v>0</v>
      </c>
      <c r="AE30" s="123">
        <f t="shared" si="1"/>
        <v>0</v>
      </c>
      <c r="AF30" s="123">
        <f t="shared" si="1"/>
        <v>0</v>
      </c>
      <c r="AG30" s="123">
        <f t="shared" si="1"/>
        <v>0</v>
      </c>
      <c r="AH30" s="129">
        <f t="shared" ref="AH30" si="2">(D30+H30+Z30+AB30+AD30+F30+J30+L30+N30+P30+R30+T30+V30+X30+AF30)/15</f>
        <v>0</v>
      </c>
      <c r="AI30" s="129">
        <f t="shared" ref="AI30" si="3">(E30+I30+AA30+AC30+AE30+G30+K30+M30+O30+Q30+S30+U30+W30+Y30+AG30)/15</f>
        <v>0</v>
      </c>
    </row>
    <row r="33" spans="3:11" ht="15">
      <c r="C33" s="83" t="s">
        <v>47</v>
      </c>
      <c r="D33" s="19"/>
      <c r="E33" s="19"/>
      <c r="F33" s="19"/>
      <c r="G33" s="19"/>
      <c r="H33" s="19"/>
      <c r="I33" s="19"/>
      <c r="J33" s="19"/>
      <c r="K33" s="19"/>
    </row>
    <row r="34" spans="3:11" ht="30">
      <c r="C34" s="84"/>
      <c r="D34" s="21" t="s">
        <v>48</v>
      </c>
      <c r="E34" s="21" t="s">
        <v>49</v>
      </c>
      <c r="F34" s="21" t="s">
        <v>50</v>
      </c>
      <c r="G34" s="85" t="s">
        <v>51</v>
      </c>
      <c r="H34" s="86"/>
      <c r="I34" s="47"/>
      <c r="J34" s="47"/>
      <c r="K34" s="47"/>
    </row>
    <row r="35" spans="3:11" ht="15.5">
      <c r="C35" s="87" t="s">
        <v>52</v>
      </c>
      <c r="D35" s="23">
        <f>COUNTA(C6:C29)</f>
        <v>3</v>
      </c>
      <c r="E35" s="23">
        <f>COUNTIF(AH6:AH29,"&gt;=3,8")</f>
        <v>0</v>
      </c>
      <c r="F35" s="23">
        <f>COUNTIFS(AH6:AH29,"&lt;3,7",AH6:AH29,"&gt;=2,3")</f>
        <v>0</v>
      </c>
      <c r="G35" s="126">
        <f>COUNTIFS(AH6:AH29,"&lt;2,2",AH6:AH29,"&gt;0")</f>
        <v>0</v>
      </c>
      <c r="H35" s="53"/>
      <c r="I35" s="19"/>
      <c r="J35" s="19"/>
      <c r="K35" s="19"/>
    </row>
    <row r="36" spans="3:11" ht="15.5">
      <c r="C36" s="87" t="s">
        <v>53</v>
      </c>
      <c r="D36" s="23">
        <v>100</v>
      </c>
      <c r="E36" s="132">
        <f>E35*D36/D35</f>
        <v>0</v>
      </c>
      <c r="F36" s="132">
        <f>F35*D36/D35</f>
        <v>0</v>
      </c>
      <c r="G36" s="134">
        <f>G35*D36/D35</f>
        <v>0</v>
      </c>
      <c r="H36" s="90"/>
      <c r="I36" s="91"/>
      <c r="J36" s="91"/>
      <c r="K36" s="91"/>
    </row>
    <row r="37" spans="3:11" ht="15.5">
      <c r="C37" s="88"/>
      <c r="D37" s="19"/>
      <c r="E37" s="19"/>
      <c r="F37" s="19"/>
      <c r="G37" s="19"/>
      <c r="H37" s="19"/>
      <c r="I37" s="19"/>
      <c r="J37" s="19"/>
      <c r="K37" s="19"/>
    </row>
    <row r="38" spans="3:11" ht="15.5">
      <c r="C38" s="88"/>
      <c r="D38" s="19"/>
      <c r="E38" s="19"/>
      <c r="F38" s="19"/>
      <c r="G38" s="19"/>
      <c r="H38" s="19"/>
      <c r="I38" s="19"/>
      <c r="J38" s="19"/>
      <c r="K38" s="19"/>
    </row>
    <row r="39" spans="3:11" ht="15">
      <c r="C39" s="83" t="s">
        <v>54</v>
      </c>
      <c r="D39" s="19"/>
      <c r="E39" s="19"/>
      <c r="F39" s="19"/>
      <c r="G39" s="19"/>
      <c r="H39" s="19"/>
      <c r="I39" s="19"/>
      <c r="J39" s="19"/>
      <c r="K39" s="19"/>
    </row>
    <row r="40" spans="3:11" ht="30">
      <c r="C40" s="84"/>
      <c r="D40" s="26" t="s">
        <v>48</v>
      </c>
      <c r="E40" s="21" t="s">
        <v>49</v>
      </c>
      <c r="F40" s="21" t="s">
        <v>50</v>
      </c>
      <c r="G40" s="21" t="s">
        <v>51</v>
      </c>
      <c r="H40" s="48"/>
      <c r="I40" s="49"/>
      <c r="J40" s="49"/>
      <c r="K40" s="49"/>
    </row>
    <row r="41" spans="3:11" ht="15.5">
      <c r="C41" s="87" t="s">
        <v>52</v>
      </c>
      <c r="D41" s="23">
        <f>COUNTA(C5:C28)</f>
        <v>3</v>
      </c>
      <c r="E41" s="23">
        <f>COUNTIF(AI6:AI29,"&gt;=3,8")</f>
        <v>0</v>
      </c>
      <c r="F41" s="23">
        <f>COUNTIFS(AI6:AI29,"&lt;3,7",AI6:AI29,"&gt;=2,3")</f>
        <v>0</v>
      </c>
      <c r="G41" s="23">
        <f>COUNTIFS(AI6:AI29,"&lt;2,2",AI6:AI29,"&gt;0")</f>
        <v>0</v>
      </c>
      <c r="H41" s="53"/>
      <c r="I41" s="19"/>
      <c r="J41" s="19"/>
      <c r="K41" s="19"/>
    </row>
    <row r="42" spans="3:11" ht="15.5">
      <c r="C42" s="87" t="s">
        <v>53</v>
      </c>
      <c r="D42" s="23">
        <v>100</v>
      </c>
      <c r="E42" s="132">
        <f>E41*D42/D41</f>
        <v>0</v>
      </c>
      <c r="F42" s="132">
        <f>F41*D42/D41</f>
        <v>0</v>
      </c>
      <c r="G42" s="132">
        <f>G41*D42/D41</f>
        <v>0</v>
      </c>
      <c r="H42" s="90"/>
      <c r="I42" s="91"/>
      <c r="J42" s="91"/>
      <c r="K42" s="91"/>
    </row>
  </sheetData>
  <sheetProtection algorithmName="SHA-512" hashValue="MQvcEH6NGRAb0VSXjXNTRbM0+dAO1Qw7G0oAT1u6DgVRuOpAK0iaUQZP9chlGm5dTg/w5ssZvxoJlahfjqFDWw==" saltValue="vWGfadohw5zL5M0/qaUTVA==" spinCount="100000" sheet="1" formatCells="0" formatColumns="0" formatRows="0" insertColumns="0" insertRows="0" insertHyperlinks="0" deleteColumns="0" deleteRows="0" sort="0" autoFilter="0" pivotTables="0"/>
  <mergeCells count="25">
    <mergeCell ref="B3:B5"/>
    <mergeCell ref="C3:C5"/>
    <mergeCell ref="D3:I3"/>
    <mergeCell ref="J3:O3"/>
    <mergeCell ref="P3:S3"/>
    <mergeCell ref="P4:Q4"/>
    <mergeCell ref="R4:S4"/>
    <mergeCell ref="N4:O4"/>
    <mergeCell ref="T3:Y3"/>
    <mergeCell ref="T4:U4"/>
    <mergeCell ref="V4:W4"/>
    <mergeCell ref="X4:Y4"/>
    <mergeCell ref="D4:E4"/>
    <mergeCell ref="F4:G4"/>
    <mergeCell ref="H4:I4"/>
    <mergeCell ref="J4:K4"/>
    <mergeCell ref="L4:M4"/>
    <mergeCell ref="AF1:AG1"/>
    <mergeCell ref="Z3:AC3"/>
    <mergeCell ref="AD3:AE3"/>
    <mergeCell ref="AF3:AG4"/>
    <mergeCell ref="AH3:AI4"/>
    <mergeCell ref="Z4:AA4"/>
    <mergeCell ref="AB4:AC4"/>
    <mergeCell ref="AD4:AE4"/>
  </mergeCells>
  <hyperlinks>
    <hyperlink ref="AF1" location="ОГЛАВЛЕНИЕ!A1" display="ОГЛАВЛЕНИЕ" xr:uid="{00000000-0004-0000-1100-000000000000}"/>
  </hyperlinks>
  <pageMargins left="0.7" right="0.7" top="0.75" bottom="0.75" header="0.3" footer="0.3"/>
  <pageSetup paperSize="9" scale="37" orientation="landscape" verticalDpi="0" r:id="rId1"/>
  <headerFooter>
    <oddHeader>&amp;LДиагностика индивидуального развития детей 5-6 лет с ТНР&amp;R&amp;"Monotype Corsiva,обычный"О.В. Яковлева</oddHeader>
    <oddFooter>&amp;R&amp;"Monotype Corsiva,обычный"https://vk.com/travel_posobiya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tabColor rgb="FFFFFF00"/>
    <pageSetUpPr fitToPage="1"/>
  </sheetPr>
  <dimension ref="A1:R42"/>
  <sheetViews>
    <sheetView view="pageLayout" zoomScaleNormal="100" workbookViewId="0">
      <selection activeCell="H30" sqref="H30"/>
    </sheetView>
  </sheetViews>
  <sheetFormatPr defaultColWidth="9.1796875" defaultRowHeight="14.5"/>
  <cols>
    <col min="1" max="1" width="9.1796875" style="1"/>
    <col min="2" max="2" width="27.26953125" style="1" customWidth="1"/>
    <col min="3" max="16384" width="9.1796875" style="1"/>
  </cols>
  <sheetData>
    <row r="1" spans="1:18" ht="17.5">
      <c r="A1" s="29" t="s">
        <v>264</v>
      </c>
      <c r="P1" s="282" t="s">
        <v>384</v>
      </c>
      <c r="Q1" s="282"/>
    </row>
    <row r="2" spans="1:18" ht="15" thickBot="1"/>
    <row r="3" spans="1:18" ht="16" thickBot="1">
      <c r="A3" s="208" t="s">
        <v>12</v>
      </c>
      <c r="B3" s="208" t="s">
        <v>13</v>
      </c>
      <c r="C3" s="250" t="s">
        <v>265</v>
      </c>
      <c r="D3" s="250"/>
      <c r="E3" s="250"/>
      <c r="F3" s="250"/>
      <c r="G3" s="250"/>
      <c r="H3" s="250"/>
      <c r="I3" s="298" t="s">
        <v>266</v>
      </c>
      <c r="J3" s="299"/>
      <c r="K3" s="223" t="s">
        <v>267</v>
      </c>
      <c r="L3" s="224"/>
      <c r="M3" s="224"/>
      <c r="N3" s="224"/>
      <c r="O3" s="224"/>
      <c r="P3" s="225"/>
      <c r="Q3" s="230" t="s">
        <v>19</v>
      </c>
      <c r="R3" s="230"/>
    </row>
    <row r="4" spans="1:18" ht="129.75" customHeight="1" thickBot="1">
      <c r="A4" s="209"/>
      <c r="B4" s="209"/>
      <c r="C4" s="288" t="s">
        <v>268</v>
      </c>
      <c r="D4" s="288"/>
      <c r="E4" s="288" t="s">
        <v>269</v>
      </c>
      <c r="F4" s="288"/>
      <c r="G4" s="288" t="s">
        <v>270</v>
      </c>
      <c r="H4" s="288"/>
      <c r="I4" s="300"/>
      <c r="J4" s="301"/>
      <c r="K4" s="213" t="s">
        <v>271</v>
      </c>
      <c r="L4" s="214"/>
      <c r="M4" s="213" t="s">
        <v>272</v>
      </c>
      <c r="N4" s="214"/>
      <c r="O4" s="257" t="s">
        <v>273</v>
      </c>
      <c r="P4" s="214"/>
      <c r="Q4" s="230"/>
      <c r="R4" s="230"/>
    </row>
    <row r="5" spans="1:18" ht="16" thickBot="1">
      <c r="A5" s="210"/>
      <c r="B5" s="210"/>
      <c r="C5" s="14" t="s">
        <v>41</v>
      </c>
      <c r="D5" s="14" t="s">
        <v>42</v>
      </c>
      <c r="E5" s="14" t="s">
        <v>41</v>
      </c>
      <c r="F5" s="14" t="s">
        <v>42</v>
      </c>
      <c r="G5" s="14" t="s">
        <v>41</v>
      </c>
      <c r="H5" s="14" t="s">
        <v>42</v>
      </c>
      <c r="I5" s="27" t="s">
        <v>41</v>
      </c>
      <c r="J5" s="27" t="s">
        <v>42</v>
      </c>
      <c r="K5" s="14" t="s">
        <v>41</v>
      </c>
      <c r="L5" s="14" t="s">
        <v>42</v>
      </c>
      <c r="M5" s="14" t="s">
        <v>41</v>
      </c>
      <c r="N5" s="14" t="s">
        <v>42</v>
      </c>
      <c r="O5" s="14" t="s">
        <v>41</v>
      </c>
      <c r="P5" s="14" t="s">
        <v>42</v>
      </c>
      <c r="Q5" s="27" t="s">
        <v>41</v>
      </c>
      <c r="R5" s="27" t="s">
        <v>42</v>
      </c>
    </row>
    <row r="6" spans="1:18" ht="16" thickBot="1">
      <c r="A6" s="15">
        <v>1</v>
      </c>
      <c r="B6" s="16" t="s">
        <v>43</v>
      </c>
      <c r="C6" s="60">
        <v>2</v>
      </c>
      <c r="D6" s="60">
        <v>3</v>
      </c>
      <c r="E6" s="60">
        <v>3</v>
      </c>
      <c r="F6" s="60">
        <v>4</v>
      </c>
      <c r="G6" s="60">
        <v>3</v>
      </c>
      <c r="H6" s="60">
        <v>4</v>
      </c>
      <c r="I6" s="130">
        <f>(C6+E6+G6)/3</f>
        <v>2.6666666666666665</v>
      </c>
      <c r="J6" s="130">
        <f>(D6+F6+H6)/3</f>
        <v>3.6666666666666665</v>
      </c>
      <c r="K6" s="60">
        <v>2</v>
      </c>
      <c r="L6" s="60">
        <v>3</v>
      </c>
      <c r="M6" s="60">
        <v>2</v>
      </c>
      <c r="N6" s="60">
        <v>3</v>
      </c>
      <c r="O6" s="81">
        <v>3</v>
      </c>
      <c r="P6" s="81">
        <v>4</v>
      </c>
      <c r="Q6" s="130">
        <f>(K6+M6+O6)/3</f>
        <v>2.3333333333333335</v>
      </c>
      <c r="R6" s="130">
        <f>(L6+N6+P6)/3</f>
        <v>3.3333333333333335</v>
      </c>
    </row>
    <row r="7" spans="1:18" ht="16" thickBot="1">
      <c r="A7" s="15">
        <v>2</v>
      </c>
      <c r="B7" s="16" t="s">
        <v>44</v>
      </c>
      <c r="C7" s="60">
        <v>1</v>
      </c>
      <c r="D7" s="60">
        <v>2</v>
      </c>
      <c r="E7" s="60">
        <v>2</v>
      </c>
      <c r="F7" s="60">
        <v>3</v>
      </c>
      <c r="G7" s="60">
        <v>2</v>
      </c>
      <c r="H7" s="60">
        <v>4</v>
      </c>
      <c r="I7" s="130">
        <f t="shared" ref="I7:J30" si="0">(C7+E7+G7)/3</f>
        <v>1.6666666666666667</v>
      </c>
      <c r="J7" s="130">
        <f t="shared" si="0"/>
        <v>3</v>
      </c>
      <c r="K7" s="60">
        <v>2</v>
      </c>
      <c r="L7" s="60">
        <v>4</v>
      </c>
      <c r="M7" s="60">
        <v>5</v>
      </c>
      <c r="N7" s="60">
        <v>5</v>
      </c>
      <c r="O7" s="81">
        <v>4</v>
      </c>
      <c r="P7" s="81">
        <v>5</v>
      </c>
      <c r="Q7" s="130">
        <f t="shared" ref="Q7:R30" si="1">(K7+M7+O7)/3</f>
        <v>3.6666666666666665</v>
      </c>
      <c r="R7" s="130">
        <f t="shared" si="1"/>
        <v>4.666666666666667</v>
      </c>
    </row>
    <row r="8" spans="1:18" ht="18" customHeight="1" thickBot="1">
      <c r="A8" s="15">
        <v>3</v>
      </c>
      <c r="B8" s="16" t="s">
        <v>45</v>
      </c>
      <c r="C8" s="60"/>
      <c r="D8" s="60"/>
      <c r="E8" s="60"/>
      <c r="F8" s="60"/>
      <c r="G8" s="60"/>
      <c r="H8" s="60"/>
      <c r="I8" s="130">
        <f t="shared" si="0"/>
        <v>0</v>
      </c>
      <c r="J8" s="130">
        <f t="shared" si="0"/>
        <v>0</v>
      </c>
      <c r="K8" s="60"/>
      <c r="L8" s="60"/>
      <c r="M8" s="60"/>
      <c r="N8" s="60"/>
      <c r="O8" s="81"/>
      <c r="P8" s="81"/>
      <c r="Q8" s="130">
        <f t="shared" si="1"/>
        <v>0</v>
      </c>
      <c r="R8" s="130">
        <f t="shared" si="1"/>
        <v>0</v>
      </c>
    </row>
    <row r="9" spans="1:18" ht="16" thickBot="1">
      <c r="A9" s="15">
        <v>4</v>
      </c>
      <c r="B9" s="16"/>
      <c r="C9" s="60"/>
      <c r="D9" s="60"/>
      <c r="E9" s="60"/>
      <c r="F9" s="60"/>
      <c r="G9" s="60"/>
      <c r="H9" s="60"/>
      <c r="I9" s="130">
        <f t="shared" si="0"/>
        <v>0</v>
      </c>
      <c r="J9" s="130">
        <f t="shared" si="0"/>
        <v>0</v>
      </c>
      <c r="K9" s="60"/>
      <c r="L9" s="60"/>
      <c r="M9" s="60"/>
      <c r="N9" s="60"/>
      <c r="O9" s="81"/>
      <c r="P9" s="81"/>
      <c r="Q9" s="130">
        <f t="shared" si="1"/>
        <v>0</v>
      </c>
      <c r="R9" s="130">
        <f t="shared" si="1"/>
        <v>0</v>
      </c>
    </row>
    <row r="10" spans="1:18" ht="16" thickBot="1">
      <c r="A10" s="15">
        <v>5</v>
      </c>
      <c r="B10" s="16"/>
      <c r="C10" s="60"/>
      <c r="D10" s="60"/>
      <c r="E10" s="60"/>
      <c r="F10" s="60"/>
      <c r="G10" s="60"/>
      <c r="H10" s="60"/>
      <c r="I10" s="130">
        <f t="shared" si="0"/>
        <v>0</v>
      </c>
      <c r="J10" s="130">
        <f t="shared" si="0"/>
        <v>0</v>
      </c>
      <c r="K10" s="60"/>
      <c r="L10" s="60"/>
      <c r="M10" s="60"/>
      <c r="N10" s="60"/>
      <c r="O10" s="81"/>
      <c r="P10" s="81"/>
      <c r="Q10" s="130">
        <f t="shared" si="1"/>
        <v>0</v>
      </c>
      <c r="R10" s="130">
        <f t="shared" si="1"/>
        <v>0</v>
      </c>
    </row>
    <row r="11" spans="1:18" ht="16" thickBot="1">
      <c r="A11" s="15">
        <v>6</v>
      </c>
      <c r="B11" s="16"/>
      <c r="C11" s="60"/>
      <c r="D11" s="60"/>
      <c r="E11" s="60"/>
      <c r="F11" s="60"/>
      <c r="G11" s="60"/>
      <c r="H11" s="60"/>
      <c r="I11" s="130">
        <f t="shared" si="0"/>
        <v>0</v>
      </c>
      <c r="J11" s="130">
        <f t="shared" si="0"/>
        <v>0</v>
      </c>
      <c r="K11" s="60"/>
      <c r="L11" s="60"/>
      <c r="M11" s="60"/>
      <c r="N11" s="60"/>
      <c r="O11" s="81"/>
      <c r="P11" s="81"/>
      <c r="Q11" s="130">
        <f t="shared" si="1"/>
        <v>0</v>
      </c>
      <c r="R11" s="130">
        <f t="shared" si="1"/>
        <v>0</v>
      </c>
    </row>
    <row r="12" spans="1:18" ht="16" thickBot="1">
      <c r="A12" s="15">
        <v>7</v>
      </c>
      <c r="B12" s="16"/>
      <c r="C12" s="60"/>
      <c r="D12" s="60"/>
      <c r="E12" s="60"/>
      <c r="F12" s="60"/>
      <c r="G12" s="60"/>
      <c r="H12" s="60"/>
      <c r="I12" s="130">
        <f t="shared" si="0"/>
        <v>0</v>
      </c>
      <c r="J12" s="130">
        <f t="shared" si="0"/>
        <v>0</v>
      </c>
      <c r="K12" s="60"/>
      <c r="L12" s="60"/>
      <c r="M12" s="60"/>
      <c r="N12" s="60"/>
      <c r="O12" s="81"/>
      <c r="P12" s="81"/>
      <c r="Q12" s="130">
        <f t="shared" si="1"/>
        <v>0</v>
      </c>
      <c r="R12" s="130">
        <f t="shared" si="1"/>
        <v>0</v>
      </c>
    </row>
    <row r="13" spans="1:18" ht="16" thickBot="1">
      <c r="A13" s="15">
        <v>8</v>
      </c>
      <c r="B13" s="16"/>
      <c r="C13" s="60"/>
      <c r="D13" s="60"/>
      <c r="E13" s="60"/>
      <c r="F13" s="60"/>
      <c r="G13" s="60"/>
      <c r="H13" s="60"/>
      <c r="I13" s="130">
        <f t="shared" si="0"/>
        <v>0</v>
      </c>
      <c r="J13" s="130">
        <f t="shared" si="0"/>
        <v>0</v>
      </c>
      <c r="K13" s="60"/>
      <c r="L13" s="60"/>
      <c r="M13" s="60"/>
      <c r="N13" s="60"/>
      <c r="O13" s="81"/>
      <c r="P13" s="81"/>
      <c r="Q13" s="130">
        <f t="shared" si="1"/>
        <v>0</v>
      </c>
      <c r="R13" s="130">
        <f t="shared" si="1"/>
        <v>0</v>
      </c>
    </row>
    <row r="14" spans="1:18" ht="16" thickBot="1">
      <c r="A14" s="15">
        <v>9</v>
      </c>
      <c r="B14" s="16"/>
      <c r="C14" s="60"/>
      <c r="D14" s="60"/>
      <c r="E14" s="60"/>
      <c r="F14" s="60"/>
      <c r="G14" s="60"/>
      <c r="H14" s="60"/>
      <c r="I14" s="130">
        <f t="shared" si="0"/>
        <v>0</v>
      </c>
      <c r="J14" s="130">
        <f t="shared" si="0"/>
        <v>0</v>
      </c>
      <c r="K14" s="60"/>
      <c r="L14" s="60"/>
      <c r="M14" s="60"/>
      <c r="N14" s="60"/>
      <c r="O14" s="81"/>
      <c r="P14" s="81"/>
      <c r="Q14" s="130">
        <f t="shared" si="1"/>
        <v>0</v>
      </c>
      <c r="R14" s="130">
        <f t="shared" si="1"/>
        <v>0</v>
      </c>
    </row>
    <row r="15" spans="1:18" ht="16" thickBot="1">
      <c r="A15" s="15">
        <v>10</v>
      </c>
      <c r="B15" s="16"/>
      <c r="C15" s="60"/>
      <c r="D15" s="60"/>
      <c r="E15" s="60"/>
      <c r="F15" s="60"/>
      <c r="G15" s="60"/>
      <c r="H15" s="60"/>
      <c r="I15" s="130">
        <f t="shared" si="0"/>
        <v>0</v>
      </c>
      <c r="J15" s="130">
        <f t="shared" si="0"/>
        <v>0</v>
      </c>
      <c r="K15" s="60"/>
      <c r="L15" s="60"/>
      <c r="M15" s="60"/>
      <c r="N15" s="60"/>
      <c r="O15" s="81"/>
      <c r="P15" s="81"/>
      <c r="Q15" s="130">
        <f t="shared" si="1"/>
        <v>0</v>
      </c>
      <c r="R15" s="130">
        <f t="shared" si="1"/>
        <v>0</v>
      </c>
    </row>
    <row r="16" spans="1:18" ht="16" thickBot="1">
      <c r="A16" s="15">
        <v>11</v>
      </c>
      <c r="B16" s="16"/>
      <c r="C16" s="60"/>
      <c r="D16" s="60"/>
      <c r="E16" s="60"/>
      <c r="F16" s="60"/>
      <c r="G16" s="60"/>
      <c r="H16" s="60"/>
      <c r="I16" s="130">
        <f t="shared" si="0"/>
        <v>0</v>
      </c>
      <c r="J16" s="130">
        <f t="shared" si="0"/>
        <v>0</v>
      </c>
      <c r="K16" s="60"/>
      <c r="L16" s="60"/>
      <c r="M16" s="60"/>
      <c r="N16" s="60"/>
      <c r="O16" s="81"/>
      <c r="P16" s="81"/>
      <c r="Q16" s="130">
        <f t="shared" si="1"/>
        <v>0</v>
      </c>
      <c r="R16" s="130">
        <f t="shared" si="1"/>
        <v>0</v>
      </c>
    </row>
    <row r="17" spans="1:18" ht="16" thickBot="1">
      <c r="A17" s="15">
        <v>12</v>
      </c>
      <c r="B17" s="16"/>
      <c r="C17" s="60"/>
      <c r="D17" s="60"/>
      <c r="E17" s="60"/>
      <c r="F17" s="60"/>
      <c r="G17" s="60"/>
      <c r="H17" s="60"/>
      <c r="I17" s="130">
        <f t="shared" si="0"/>
        <v>0</v>
      </c>
      <c r="J17" s="130">
        <f t="shared" si="0"/>
        <v>0</v>
      </c>
      <c r="K17" s="60"/>
      <c r="L17" s="60"/>
      <c r="M17" s="60"/>
      <c r="N17" s="60"/>
      <c r="O17" s="81"/>
      <c r="P17" s="81"/>
      <c r="Q17" s="130">
        <f t="shared" si="1"/>
        <v>0</v>
      </c>
      <c r="R17" s="130">
        <f t="shared" si="1"/>
        <v>0</v>
      </c>
    </row>
    <row r="18" spans="1:18" ht="16" thickBot="1">
      <c r="A18" s="15">
        <v>13</v>
      </c>
      <c r="B18" s="16"/>
      <c r="C18" s="60"/>
      <c r="D18" s="60"/>
      <c r="E18" s="60"/>
      <c r="F18" s="60"/>
      <c r="G18" s="60"/>
      <c r="H18" s="60"/>
      <c r="I18" s="130">
        <f t="shared" si="0"/>
        <v>0</v>
      </c>
      <c r="J18" s="130">
        <f t="shared" si="0"/>
        <v>0</v>
      </c>
      <c r="K18" s="60"/>
      <c r="L18" s="60"/>
      <c r="M18" s="60"/>
      <c r="N18" s="60"/>
      <c r="O18" s="81"/>
      <c r="P18" s="81"/>
      <c r="Q18" s="130">
        <f t="shared" si="1"/>
        <v>0</v>
      </c>
      <c r="R18" s="130">
        <f t="shared" si="1"/>
        <v>0</v>
      </c>
    </row>
    <row r="19" spans="1:18" ht="16" thickBot="1">
      <c r="A19" s="15">
        <v>14</v>
      </c>
      <c r="B19" s="16"/>
      <c r="C19" s="60"/>
      <c r="D19" s="60"/>
      <c r="E19" s="60"/>
      <c r="F19" s="60"/>
      <c r="G19" s="60"/>
      <c r="H19" s="60"/>
      <c r="I19" s="130">
        <f t="shared" si="0"/>
        <v>0</v>
      </c>
      <c r="J19" s="130">
        <f t="shared" si="0"/>
        <v>0</v>
      </c>
      <c r="K19" s="60"/>
      <c r="L19" s="60"/>
      <c r="M19" s="60"/>
      <c r="N19" s="60"/>
      <c r="O19" s="81"/>
      <c r="P19" s="81"/>
      <c r="Q19" s="130">
        <f t="shared" si="1"/>
        <v>0</v>
      </c>
      <c r="R19" s="130">
        <f t="shared" si="1"/>
        <v>0</v>
      </c>
    </row>
    <row r="20" spans="1:18" ht="16" thickBot="1">
      <c r="A20" s="15">
        <v>15</v>
      </c>
      <c r="B20" s="16"/>
      <c r="C20" s="60"/>
      <c r="D20" s="60"/>
      <c r="E20" s="60"/>
      <c r="F20" s="60"/>
      <c r="G20" s="60"/>
      <c r="H20" s="60"/>
      <c r="I20" s="130">
        <f t="shared" si="0"/>
        <v>0</v>
      </c>
      <c r="J20" s="130">
        <f t="shared" si="0"/>
        <v>0</v>
      </c>
      <c r="K20" s="60"/>
      <c r="L20" s="60"/>
      <c r="M20" s="60"/>
      <c r="N20" s="60"/>
      <c r="O20" s="81"/>
      <c r="P20" s="81"/>
      <c r="Q20" s="130">
        <f t="shared" si="1"/>
        <v>0</v>
      </c>
      <c r="R20" s="130">
        <f t="shared" si="1"/>
        <v>0</v>
      </c>
    </row>
    <row r="21" spans="1:18" ht="16" thickBot="1">
      <c r="A21" s="15">
        <v>16</v>
      </c>
      <c r="B21" s="16"/>
      <c r="C21" s="60"/>
      <c r="D21" s="60"/>
      <c r="E21" s="60"/>
      <c r="F21" s="60"/>
      <c r="G21" s="60"/>
      <c r="H21" s="60"/>
      <c r="I21" s="130">
        <f t="shared" si="0"/>
        <v>0</v>
      </c>
      <c r="J21" s="130">
        <f t="shared" si="0"/>
        <v>0</v>
      </c>
      <c r="K21" s="60"/>
      <c r="L21" s="60"/>
      <c r="M21" s="60"/>
      <c r="N21" s="60"/>
      <c r="O21" s="81"/>
      <c r="P21" s="81"/>
      <c r="Q21" s="130">
        <f t="shared" si="1"/>
        <v>0</v>
      </c>
      <c r="R21" s="130">
        <f t="shared" si="1"/>
        <v>0</v>
      </c>
    </row>
    <row r="22" spans="1:18" ht="16" thickBot="1">
      <c r="A22" s="15">
        <v>17</v>
      </c>
      <c r="B22" s="16"/>
      <c r="C22" s="60"/>
      <c r="D22" s="60"/>
      <c r="E22" s="60"/>
      <c r="F22" s="60"/>
      <c r="G22" s="60"/>
      <c r="H22" s="60"/>
      <c r="I22" s="130">
        <f t="shared" si="0"/>
        <v>0</v>
      </c>
      <c r="J22" s="130">
        <f t="shared" si="0"/>
        <v>0</v>
      </c>
      <c r="K22" s="60"/>
      <c r="L22" s="60"/>
      <c r="M22" s="60"/>
      <c r="N22" s="60"/>
      <c r="O22" s="81"/>
      <c r="P22" s="81"/>
      <c r="Q22" s="130">
        <f t="shared" si="1"/>
        <v>0</v>
      </c>
      <c r="R22" s="130">
        <f t="shared" si="1"/>
        <v>0</v>
      </c>
    </row>
    <row r="23" spans="1:18" ht="16" thickBot="1">
      <c r="A23" s="15">
        <v>18</v>
      </c>
      <c r="B23" s="16"/>
      <c r="C23" s="60"/>
      <c r="D23" s="60"/>
      <c r="E23" s="60"/>
      <c r="F23" s="60"/>
      <c r="G23" s="60"/>
      <c r="H23" s="60"/>
      <c r="I23" s="130">
        <f t="shared" si="0"/>
        <v>0</v>
      </c>
      <c r="J23" s="130">
        <f t="shared" si="0"/>
        <v>0</v>
      </c>
      <c r="K23" s="60"/>
      <c r="L23" s="60"/>
      <c r="M23" s="60"/>
      <c r="N23" s="60"/>
      <c r="O23" s="81"/>
      <c r="P23" s="81"/>
      <c r="Q23" s="130">
        <f t="shared" si="1"/>
        <v>0</v>
      </c>
      <c r="R23" s="130">
        <f t="shared" si="1"/>
        <v>0</v>
      </c>
    </row>
    <row r="24" spans="1:18" ht="16" thickBot="1">
      <c r="A24" s="15">
        <v>19</v>
      </c>
      <c r="B24" s="16"/>
      <c r="C24" s="60"/>
      <c r="D24" s="60"/>
      <c r="E24" s="60"/>
      <c r="F24" s="60"/>
      <c r="G24" s="60"/>
      <c r="H24" s="60"/>
      <c r="I24" s="130">
        <f t="shared" si="0"/>
        <v>0</v>
      </c>
      <c r="J24" s="130">
        <f t="shared" si="0"/>
        <v>0</v>
      </c>
      <c r="K24" s="60"/>
      <c r="L24" s="60"/>
      <c r="M24" s="60"/>
      <c r="N24" s="60"/>
      <c r="O24" s="81"/>
      <c r="P24" s="81"/>
      <c r="Q24" s="130">
        <f t="shared" si="1"/>
        <v>0</v>
      </c>
      <c r="R24" s="130">
        <f t="shared" si="1"/>
        <v>0</v>
      </c>
    </row>
    <row r="25" spans="1:18" ht="16" thickBot="1">
      <c r="A25" s="15">
        <v>20</v>
      </c>
      <c r="B25" s="16"/>
      <c r="C25" s="60"/>
      <c r="D25" s="60"/>
      <c r="E25" s="60"/>
      <c r="F25" s="60"/>
      <c r="G25" s="60"/>
      <c r="H25" s="60"/>
      <c r="I25" s="130">
        <f t="shared" si="0"/>
        <v>0</v>
      </c>
      <c r="J25" s="130">
        <f t="shared" si="0"/>
        <v>0</v>
      </c>
      <c r="K25" s="60"/>
      <c r="L25" s="60"/>
      <c r="M25" s="60"/>
      <c r="N25" s="60"/>
      <c r="O25" s="81"/>
      <c r="P25" s="81"/>
      <c r="Q25" s="130">
        <f t="shared" si="1"/>
        <v>0</v>
      </c>
      <c r="R25" s="130">
        <f t="shared" si="1"/>
        <v>0</v>
      </c>
    </row>
    <row r="26" spans="1:18" ht="16" thickBot="1">
      <c r="A26" s="15">
        <v>21</v>
      </c>
      <c r="B26" s="16"/>
      <c r="C26" s="60"/>
      <c r="D26" s="60"/>
      <c r="E26" s="60"/>
      <c r="F26" s="60"/>
      <c r="G26" s="60"/>
      <c r="H26" s="60"/>
      <c r="I26" s="130">
        <f t="shared" si="0"/>
        <v>0</v>
      </c>
      <c r="J26" s="130">
        <f t="shared" si="0"/>
        <v>0</v>
      </c>
      <c r="K26" s="60"/>
      <c r="L26" s="60"/>
      <c r="M26" s="60"/>
      <c r="N26" s="60"/>
      <c r="O26" s="81"/>
      <c r="P26" s="81"/>
      <c r="Q26" s="130">
        <f t="shared" si="1"/>
        <v>0</v>
      </c>
      <c r="R26" s="130">
        <f t="shared" si="1"/>
        <v>0</v>
      </c>
    </row>
    <row r="27" spans="1:18" ht="16" thickBot="1">
      <c r="A27" s="15">
        <v>22</v>
      </c>
      <c r="B27" s="16"/>
      <c r="C27" s="60"/>
      <c r="D27" s="60"/>
      <c r="E27" s="60"/>
      <c r="F27" s="60"/>
      <c r="G27" s="60"/>
      <c r="H27" s="60"/>
      <c r="I27" s="130">
        <f t="shared" si="0"/>
        <v>0</v>
      </c>
      <c r="J27" s="130">
        <f t="shared" si="0"/>
        <v>0</v>
      </c>
      <c r="K27" s="60"/>
      <c r="L27" s="60"/>
      <c r="M27" s="60"/>
      <c r="N27" s="60"/>
      <c r="O27" s="81"/>
      <c r="P27" s="81"/>
      <c r="Q27" s="130">
        <f t="shared" si="1"/>
        <v>0</v>
      </c>
      <c r="R27" s="130">
        <f t="shared" si="1"/>
        <v>0</v>
      </c>
    </row>
    <row r="28" spans="1:18" ht="16" thickBot="1">
      <c r="A28" s="15">
        <v>23</v>
      </c>
      <c r="B28" s="16"/>
      <c r="C28" s="60"/>
      <c r="D28" s="60"/>
      <c r="E28" s="60"/>
      <c r="F28" s="60"/>
      <c r="G28" s="60"/>
      <c r="H28" s="60"/>
      <c r="I28" s="130">
        <f t="shared" si="0"/>
        <v>0</v>
      </c>
      <c r="J28" s="130">
        <f t="shared" si="0"/>
        <v>0</v>
      </c>
      <c r="K28" s="60"/>
      <c r="L28" s="60"/>
      <c r="M28" s="60"/>
      <c r="N28" s="60"/>
      <c r="O28" s="81"/>
      <c r="P28" s="81"/>
      <c r="Q28" s="130">
        <f t="shared" si="1"/>
        <v>0</v>
      </c>
      <c r="R28" s="130">
        <f t="shared" si="1"/>
        <v>0</v>
      </c>
    </row>
    <row r="29" spans="1:18" ht="16" thickBot="1">
      <c r="A29" s="15">
        <v>24</v>
      </c>
      <c r="B29" s="16"/>
      <c r="C29" s="60"/>
      <c r="D29" s="60"/>
      <c r="E29" s="60"/>
      <c r="F29" s="60"/>
      <c r="G29" s="60"/>
      <c r="H29" s="60"/>
      <c r="I29" s="130">
        <f t="shared" si="0"/>
        <v>0</v>
      </c>
      <c r="J29" s="130">
        <f t="shared" si="0"/>
        <v>0</v>
      </c>
      <c r="K29" s="60"/>
      <c r="L29" s="60"/>
      <c r="M29" s="60"/>
      <c r="N29" s="60"/>
      <c r="O29" s="81"/>
      <c r="P29" s="81"/>
      <c r="Q29" s="130">
        <f t="shared" si="1"/>
        <v>0</v>
      </c>
      <c r="R29" s="130">
        <f t="shared" si="1"/>
        <v>0</v>
      </c>
    </row>
    <row r="30" spans="1:18" s="51" customFormat="1" ht="16" thickBot="1">
      <c r="A30" s="13"/>
      <c r="B30" s="80" t="s">
        <v>46</v>
      </c>
      <c r="C30" s="123">
        <f>(C6+C7+C8+C9+C10+C11+C12+C13+C14+C15+C16+C17+C18+C19+C20+C21+C22+C23+C24+C25+C26+C27+C28+C29)/COUNTA($B$6:$B$29)</f>
        <v>1</v>
      </c>
      <c r="D30" s="123">
        <f t="shared" ref="D30:H30" si="2">(D6+D7+D8+D9+D10+D11+D12+D13+D14+D15+D16+D17+D18+D19+D20+D21+D22+D23+D24+D25+D26+D27+D28+D29)/COUNTA($B$6:$B$29)</f>
        <v>1.6666666666666667</v>
      </c>
      <c r="E30" s="123">
        <f t="shared" si="2"/>
        <v>1.6666666666666667</v>
      </c>
      <c r="F30" s="123">
        <f t="shared" si="2"/>
        <v>2.3333333333333335</v>
      </c>
      <c r="G30" s="123">
        <f t="shared" si="2"/>
        <v>1.6666666666666667</v>
      </c>
      <c r="H30" s="123">
        <f t="shared" si="2"/>
        <v>2.6666666666666665</v>
      </c>
      <c r="I30" s="129">
        <f t="shared" si="0"/>
        <v>1.4444444444444446</v>
      </c>
      <c r="J30" s="129">
        <f t="shared" si="0"/>
        <v>2.2222222222222219</v>
      </c>
      <c r="K30" s="123">
        <f>(K6+K7+K8+K9+K10+K11+K12+K13+K14+K15+K16+K17+K18+K19+K20+K21+K22+K23+K24+K25+K26+K27+K28+K29)/COUNTA($B$6:$B$29)</f>
        <v>1.3333333333333333</v>
      </c>
      <c r="L30" s="123">
        <f t="shared" ref="L30:P30" si="3">(L6+L7+L8+L9+L10+L11+L12+L13+L14+L15+L16+L17+L18+L19+L20+L21+L22+L23+L24+L25+L26+L27+L28+L29)/COUNTA($B$6:$B$29)</f>
        <v>2.3333333333333335</v>
      </c>
      <c r="M30" s="123">
        <f t="shared" si="3"/>
        <v>2.3333333333333335</v>
      </c>
      <c r="N30" s="123">
        <f t="shared" si="3"/>
        <v>2.6666666666666665</v>
      </c>
      <c r="O30" s="123">
        <f t="shared" si="3"/>
        <v>2.3333333333333335</v>
      </c>
      <c r="P30" s="123">
        <f t="shared" si="3"/>
        <v>3</v>
      </c>
      <c r="Q30" s="129">
        <f t="shared" si="1"/>
        <v>2</v>
      </c>
      <c r="R30" s="129">
        <f t="shared" si="1"/>
        <v>2.6666666666666665</v>
      </c>
    </row>
    <row r="33" spans="1:15" ht="15">
      <c r="B33" s="18" t="s">
        <v>47</v>
      </c>
      <c r="C33" s="19"/>
      <c r="D33" s="19"/>
      <c r="E33" s="19"/>
      <c r="F33" s="19"/>
      <c r="I33" s="292" t="s">
        <v>47</v>
      </c>
      <c r="J33" s="292"/>
      <c r="K33" s="292"/>
    </row>
    <row r="34" spans="1:15" ht="30">
      <c r="A34" s="293" t="s">
        <v>274</v>
      </c>
      <c r="B34" s="20"/>
      <c r="C34" s="21" t="s">
        <v>48</v>
      </c>
      <c r="D34" s="21" t="s">
        <v>49</v>
      </c>
      <c r="E34" s="21" t="s">
        <v>50</v>
      </c>
      <c r="F34" s="21" t="s">
        <v>51</v>
      </c>
      <c r="H34" s="293" t="s">
        <v>275</v>
      </c>
      <c r="I34" s="294"/>
      <c r="J34" s="294"/>
      <c r="K34" s="295"/>
      <c r="L34" s="21" t="s">
        <v>48</v>
      </c>
      <c r="M34" s="21" t="s">
        <v>49</v>
      </c>
      <c r="N34" s="21" t="s">
        <v>50</v>
      </c>
      <c r="O34" s="21" t="s">
        <v>51</v>
      </c>
    </row>
    <row r="35" spans="1:15" ht="15.5">
      <c r="A35" s="293"/>
      <c r="B35" s="22" t="s">
        <v>52</v>
      </c>
      <c r="C35" s="23">
        <f>COUNTA(B6:B29)</f>
        <v>3</v>
      </c>
      <c r="D35" s="23">
        <f>COUNTIF(I6:I29,"&gt;=3,8")</f>
        <v>0</v>
      </c>
      <c r="E35" s="23">
        <f>COUNTIFS(I6:I29,"&lt;3,7",I6:I29,"&gt;=2,3")</f>
        <v>1</v>
      </c>
      <c r="F35" s="23">
        <f>COUNTIFS(I5:I28,"&lt;2,2",I5:I28,"&gt;0")</f>
        <v>1</v>
      </c>
      <c r="H35" s="293"/>
      <c r="I35" s="296" t="s">
        <v>52</v>
      </c>
      <c r="J35" s="296"/>
      <c r="K35" s="297"/>
      <c r="L35" s="23">
        <f>COUNTA(B6:B29)</f>
        <v>3</v>
      </c>
      <c r="M35" s="23">
        <f>COUNTIF(Q6:Q29,"&gt;=3,8")</f>
        <v>0</v>
      </c>
      <c r="N35" s="23">
        <f>COUNTIFS(Q6:Q29,"&lt;3,7",Q6:Q29,"&gt;=2,3")</f>
        <v>2</v>
      </c>
      <c r="O35" s="133">
        <f>COUNTIFS(Q5:Q29,"&lt;2,2",Q5:Q29,"&gt;0")</f>
        <v>0</v>
      </c>
    </row>
    <row r="36" spans="1:15" ht="15.5">
      <c r="A36" s="293"/>
      <c r="B36" s="22" t="s">
        <v>53</v>
      </c>
      <c r="C36" s="23">
        <v>100</v>
      </c>
      <c r="D36" s="132">
        <f>D35*C36/C35</f>
        <v>0</v>
      </c>
      <c r="E36" s="132">
        <f>E35*C36/C35</f>
        <v>33.333333333333336</v>
      </c>
      <c r="F36" s="132">
        <f>F35*C36/C35</f>
        <v>33.333333333333336</v>
      </c>
      <c r="H36" s="293"/>
      <c r="I36" s="296" t="s">
        <v>53</v>
      </c>
      <c r="J36" s="296"/>
      <c r="K36" s="297"/>
      <c r="L36" s="23">
        <v>100</v>
      </c>
      <c r="M36" s="132">
        <f>M35*L36/L35</f>
        <v>0</v>
      </c>
      <c r="N36" s="132">
        <f>N35*L36/L35</f>
        <v>66.666666666666671</v>
      </c>
      <c r="O36" s="132">
        <f>O35*L36/L35</f>
        <v>0</v>
      </c>
    </row>
    <row r="37" spans="1:15" ht="15.5">
      <c r="A37" s="293"/>
      <c r="B37" s="25"/>
      <c r="C37" s="19"/>
      <c r="D37" s="19"/>
      <c r="E37" s="19"/>
      <c r="F37" s="19"/>
      <c r="H37" s="293"/>
      <c r="I37" s="25"/>
      <c r="L37" s="19"/>
      <c r="M37" s="19"/>
      <c r="N37" s="19"/>
      <c r="O37" s="19"/>
    </row>
    <row r="38" spans="1:15" ht="15.5">
      <c r="A38" s="293"/>
      <c r="B38" s="25"/>
      <c r="C38" s="19"/>
      <c r="D38" s="19"/>
      <c r="E38" s="19"/>
      <c r="F38" s="19"/>
      <c r="H38" s="293"/>
      <c r="I38" s="25"/>
      <c r="L38" s="19"/>
      <c r="M38" s="19"/>
      <c r="N38" s="19"/>
      <c r="O38" s="19"/>
    </row>
    <row r="39" spans="1:15" ht="15">
      <c r="A39" s="293"/>
      <c r="B39" s="18" t="s">
        <v>54</v>
      </c>
      <c r="C39" s="19"/>
      <c r="D39" s="19"/>
      <c r="E39" s="19"/>
      <c r="F39" s="19"/>
      <c r="H39" s="293"/>
      <c r="I39" s="292" t="s">
        <v>54</v>
      </c>
      <c r="J39" s="292"/>
      <c r="K39" s="292"/>
      <c r="L39" s="19"/>
      <c r="M39" s="19"/>
      <c r="N39" s="19"/>
      <c r="O39" s="19"/>
    </row>
    <row r="40" spans="1:15" ht="30">
      <c r="A40" s="293"/>
      <c r="B40" s="20"/>
      <c r="C40" s="26" t="s">
        <v>48</v>
      </c>
      <c r="D40" s="21" t="s">
        <v>49</v>
      </c>
      <c r="E40" s="21" t="s">
        <v>50</v>
      </c>
      <c r="F40" s="21" t="s">
        <v>51</v>
      </c>
      <c r="H40" s="293"/>
      <c r="I40" s="294"/>
      <c r="J40" s="294"/>
      <c r="K40" s="295"/>
      <c r="L40" s="26" t="s">
        <v>48</v>
      </c>
      <c r="M40" s="21" t="s">
        <v>49</v>
      </c>
      <c r="N40" s="21" t="s">
        <v>50</v>
      </c>
      <c r="O40" s="21" t="s">
        <v>51</v>
      </c>
    </row>
    <row r="41" spans="1:15" ht="15.5">
      <c r="A41" s="293"/>
      <c r="B41" s="22" t="s">
        <v>52</v>
      </c>
      <c r="C41" s="23">
        <f>COUNTA(B5:B28)</f>
        <v>3</v>
      </c>
      <c r="D41" s="23">
        <f>COUNTIF(J6:J29,"&gt;=3,8")</f>
        <v>0</v>
      </c>
      <c r="E41" s="23">
        <f>COUNTIFS(J6:J29,"&lt;3,7",J6:J29,"&gt;=2,3")</f>
        <v>2</v>
      </c>
      <c r="F41" s="23">
        <f>COUNTIFS(J6:J29,"&lt;2,2",J6:J29,"&gt;0")</f>
        <v>0</v>
      </c>
      <c r="H41" s="293"/>
      <c r="I41" s="296" t="s">
        <v>52</v>
      </c>
      <c r="J41" s="296"/>
      <c r="K41" s="297"/>
      <c r="L41" s="23">
        <f>COUNTA(B6:B29)</f>
        <v>3</v>
      </c>
      <c r="M41" s="23">
        <f>COUNTIF(R6:R29,"&gt;=3,8")</f>
        <v>1</v>
      </c>
      <c r="N41" s="23">
        <f>COUNTIFS(R6:R29,"&lt;3,7",R6:R29,"&gt;=2,3")</f>
        <v>1</v>
      </c>
      <c r="O41" s="23">
        <f>COUNTIFS(R6:R29,"&lt;2,2",R6:R29,"&gt;0")</f>
        <v>0</v>
      </c>
    </row>
    <row r="42" spans="1:15" ht="15.5">
      <c r="A42" s="293"/>
      <c r="B42" s="22" t="s">
        <v>53</v>
      </c>
      <c r="C42" s="23">
        <v>100</v>
      </c>
      <c r="D42" s="132">
        <f>D41*C42/C41</f>
        <v>0</v>
      </c>
      <c r="E42" s="132">
        <f>E41*C42/C41</f>
        <v>66.666666666666671</v>
      </c>
      <c r="F42" s="132">
        <f>F41*C42/C41</f>
        <v>0</v>
      </c>
      <c r="H42" s="293"/>
      <c r="I42" s="296" t="s">
        <v>53</v>
      </c>
      <c r="J42" s="296"/>
      <c r="K42" s="297"/>
      <c r="L42" s="23">
        <v>100</v>
      </c>
      <c r="M42" s="132">
        <f>M41*L42/L41</f>
        <v>33.333333333333336</v>
      </c>
      <c r="N42" s="132">
        <f>N41*L42/L41</f>
        <v>33.333333333333336</v>
      </c>
      <c r="O42" s="132">
        <f>O41*L42/L41</f>
        <v>0</v>
      </c>
    </row>
  </sheetData>
  <sheetProtection algorithmName="SHA-512" hashValue="s28+gQXgXjz4VQlZu92Xq2A9dxj4Sd9GseOg8H38dowHvfCCrpDxEGa4CGqFibLHGPGTm8otV+NDsYuOxnCvkw==" saltValue="weBto4+j7haePrDsQ5NfnQ==" spinCount="100000" sheet="1" formatCells="0" formatColumns="0" formatRows="0" insertColumns="0" insertRows="0" insertHyperlinks="0" deleteColumns="0" deleteRows="0" sort="0" autoFilter="0" pivotTables="0"/>
  <mergeCells count="23">
    <mergeCell ref="A3:A5"/>
    <mergeCell ref="B3:B5"/>
    <mergeCell ref="C3:H3"/>
    <mergeCell ref="I3:J4"/>
    <mergeCell ref="K3:P3"/>
    <mergeCell ref="C4:D4"/>
    <mergeCell ref="E4:F4"/>
    <mergeCell ref="G4:H4"/>
    <mergeCell ref="K4:L4"/>
    <mergeCell ref="A34:A42"/>
    <mergeCell ref="H34:H42"/>
    <mergeCell ref="I34:K34"/>
    <mergeCell ref="I35:K35"/>
    <mergeCell ref="I36:K36"/>
    <mergeCell ref="I39:K39"/>
    <mergeCell ref="I40:K40"/>
    <mergeCell ref="I41:K41"/>
    <mergeCell ref="I42:K42"/>
    <mergeCell ref="P1:Q1"/>
    <mergeCell ref="M4:N4"/>
    <mergeCell ref="O4:P4"/>
    <mergeCell ref="I33:K33"/>
    <mergeCell ref="Q3:R4"/>
  </mergeCells>
  <hyperlinks>
    <hyperlink ref="P1" location="ОГЛАВЛЕНИЕ!A1" display="ОГЛАВЛЕНИЕ" xr:uid="{00000000-0004-0000-1200-000000000000}"/>
  </hyperlinks>
  <pageMargins left="0.7" right="0.7" top="0.75" bottom="0.75" header="0.3" footer="0.3"/>
  <pageSetup paperSize="9" scale="48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I35"/>
  <sheetViews>
    <sheetView view="pageLayout" zoomScale="130" zoomScaleNormal="100" zoomScalePageLayoutView="130" workbookViewId="0"/>
  </sheetViews>
  <sheetFormatPr defaultColWidth="9.1796875" defaultRowHeight="14.5"/>
  <cols>
    <col min="1" max="1" width="10.81640625" style="1" customWidth="1"/>
    <col min="2" max="7" width="9.1796875" style="1"/>
    <col min="8" max="8" width="14.26953125" style="1" customWidth="1"/>
    <col min="9" max="9" width="9.1796875" style="1" customWidth="1"/>
    <col min="10" max="16384" width="9.1796875" style="1"/>
  </cols>
  <sheetData>
    <row r="1" spans="1:9" ht="15">
      <c r="A1" s="156"/>
      <c r="B1" s="202" t="s">
        <v>342</v>
      </c>
      <c r="C1" s="202"/>
      <c r="D1" s="202"/>
      <c r="E1" s="202"/>
      <c r="F1" s="202"/>
      <c r="G1" s="202"/>
      <c r="H1" s="202"/>
      <c r="I1" s="157"/>
    </row>
    <row r="2" spans="1:9" ht="26.25" customHeight="1">
      <c r="A2" s="156"/>
      <c r="B2" s="193" t="s">
        <v>343</v>
      </c>
      <c r="C2" s="193"/>
      <c r="D2" s="193"/>
      <c r="E2" s="193"/>
      <c r="F2" s="193"/>
      <c r="G2" s="193"/>
      <c r="H2" s="193"/>
      <c r="I2" s="158"/>
    </row>
    <row r="3" spans="1:9" ht="22.5">
      <c r="A3" s="159" t="s">
        <v>344</v>
      </c>
      <c r="B3" s="203" t="s">
        <v>345</v>
      </c>
      <c r="C3" s="203"/>
      <c r="D3" s="203"/>
      <c r="E3" s="203"/>
      <c r="F3" s="203"/>
      <c r="G3" s="203"/>
      <c r="H3" s="203"/>
      <c r="I3" s="116"/>
    </row>
    <row r="4" spans="1:9" ht="15.5">
      <c r="A4" s="196" t="s">
        <v>358</v>
      </c>
      <c r="B4" s="196"/>
      <c r="C4" s="196"/>
      <c r="D4" s="196"/>
      <c r="E4" s="196"/>
      <c r="F4" s="196"/>
      <c r="G4" s="196"/>
      <c r="H4" s="196"/>
      <c r="I4" s="196"/>
    </row>
    <row r="5" spans="1:9" ht="15.5">
      <c r="A5" s="160" t="s">
        <v>359</v>
      </c>
      <c r="B5" s="197" t="s">
        <v>11</v>
      </c>
      <c r="C5" s="197"/>
      <c r="D5" s="197"/>
      <c r="E5" s="197"/>
      <c r="F5" s="197"/>
      <c r="G5" s="197"/>
      <c r="H5" s="197"/>
      <c r="I5" s="117"/>
    </row>
    <row r="6" spans="1:9" ht="31.5" customHeight="1">
      <c r="A6" s="160" t="s">
        <v>360</v>
      </c>
      <c r="B6" s="197" t="s">
        <v>388</v>
      </c>
      <c r="C6" s="197"/>
      <c r="D6" s="197"/>
      <c r="E6" s="197"/>
      <c r="F6" s="197"/>
      <c r="G6" s="197"/>
      <c r="H6" s="197"/>
      <c r="I6" s="118"/>
    </row>
    <row r="7" spans="1:9" ht="15.5">
      <c r="A7" s="160" t="s">
        <v>362</v>
      </c>
      <c r="B7" s="197" t="s">
        <v>361</v>
      </c>
      <c r="C7" s="197"/>
      <c r="D7" s="197"/>
      <c r="E7" s="197"/>
      <c r="F7" s="197"/>
      <c r="G7" s="197"/>
      <c r="H7" s="197"/>
      <c r="I7" s="118"/>
    </row>
    <row r="8" spans="1:9" ht="33" customHeight="1">
      <c r="A8" s="160" t="s">
        <v>363</v>
      </c>
      <c r="B8" s="197" t="s">
        <v>101</v>
      </c>
      <c r="C8" s="197"/>
      <c r="D8" s="197"/>
      <c r="E8" s="197"/>
      <c r="F8" s="197"/>
      <c r="G8" s="197"/>
      <c r="H8" s="197"/>
      <c r="I8" s="118"/>
    </row>
    <row r="9" spans="1:9" ht="28.5" customHeight="1">
      <c r="A9" s="160" t="s">
        <v>364</v>
      </c>
      <c r="B9" s="198" t="s">
        <v>365</v>
      </c>
      <c r="C9" s="198"/>
      <c r="D9" s="198"/>
      <c r="E9" s="198"/>
      <c r="F9" s="198"/>
      <c r="G9" s="198"/>
      <c r="H9" s="198"/>
      <c r="I9" s="161"/>
    </row>
    <row r="10" spans="1:9" ht="15.5">
      <c r="A10" s="196" t="s">
        <v>353</v>
      </c>
      <c r="B10" s="196"/>
      <c r="C10" s="196"/>
      <c r="D10" s="196"/>
      <c r="E10" s="196"/>
      <c r="F10" s="196"/>
      <c r="G10" s="196"/>
      <c r="H10" s="196"/>
      <c r="I10" s="196"/>
    </row>
    <row r="11" spans="1:9" ht="30" customHeight="1">
      <c r="A11" s="160" t="s">
        <v>354</v>
      </c>
      <c r="B11" s="204" t="s">
        <v>129</v>
      </c>
      <c r="C11" s="204"/>
      <c r="D11" s="204"/>
      <c r="E11" s="204"/>
      <c r="F11" s="204"/>
      <c r="G11" s="204"/>
      <c r="H11" s="204"/>
      <c r="I11" s="118"/>
    </row>
    <row r="12" spans="1:9" ht="21.75" customHeight="1">
      <c r="A12" s="160" t="s">
        <v>355</v>
      </c>
      <c r="B12" s="205" t="s">
        <v>144</v>
      </c>
      <c r="C12" s="205"/>
      <c r="D12" s="205"/>
      <c r="E12" s="205"/>
      <c r="F12" s="205"/>
      <c r="G12" s="205"/>
      <c r="H12" s="205"/>
      <c r="I12" s="117"/>
    </row>
    <row r="13" spans="1:9" ht="30.75" customHeight="1">
      <c r="A13" s="160" t="s">
        <v>356</v>
      </c>
      <c r="B13" s="204" t="s">
        <v>357</v>
      </c>
      <c r="C13" s="204"/>
      <c r="D13" s="204"/>
      <c r="E13" s="204"/>
      <c r="F13" s="204"/>
      <c r="G13" s="204"/>
      <c r="H13" s="204"/>
      <c r="I13" s="118"/>
    </row>
    <row r="14" spans="1:9" ht="15.5">
      <c r="A14" s="196" t="s">
        <v>346</v>
      </c>
      <c r="B14" s="196"/>
      <c r="C14" s="196"/>
      <c r="D14" s="196"/>
      <c r="E14" s="196"/>
      <c r="F14" s="196"/>
      <c r="G14" s="196"/>
      <c r="H14" s="196"/>
      <c r="I14" s="196"/>
    </row>
    <row r="15" spans="1:9" ht="18.75" customHeight="1">
      <c r="A15" s="199" t="s">
        <v>347</v>
      </c>
      <c r="B15" s="200" t="s">
        <v>348</v>
      </c>
      <c r="C15" s="200"/>
      <c r="D15" s="200"/>
      <c r="E15" s="200"/>
      <c r="F15" s="200"/>
      <c r="G15" s="200"/>
      <c r="H15" s="200"/>
      <c r="I15" s="119"/>
    </row>
    <row r="16" spans="1:9" ht="3.75" customHeight="1">
      <c r="A16" s="199"/>
      <c r="B16" s="200"/>
      <c r="C16" s="200"/>
      <c r="D16" s="200"/>
      <c r="E16" s="200"/>
      <c r="F16" s="200"/>
      <c r="G16" s="200"/>
      <c r="H16" s="200"/>
      <c r="I16" s="119"/>
    </row>
    <row r="17" spans="1:9" ht="15.5">
      <c r="A17" s="199" t="s">
        <v>347</v>
      </c>
      <c r="B17" s="200" t="s">
        <v>349</v>
      </c>
      <c r="C17" s="200"/>
      <c r="D17" s="200"/>
      <c r="E17" s="200"/>
      <c r="F17" s="200"/>
      <c r="G17" s="200"/>
      <c r="H17" s="200"/>
      <c r="I17" s="119"/>
    </row>
    <row r="18" spans="1:9" ht="17.25" customHeight="1">
      <c r="A18" s="199"/>
      <c r="B18" s="200"/>
      <c r="C18" s="200"/>
      <c r="D18" s="200"/>
      <c r="E18" s="200"/>
      <c r="F18" s="200"/>
      <c r="G18" s="200"/>
      <c r="H18" s="200"/>
      <c r="I18" s="119"/>
    </row>
    <row r="19" spans="1:9" ht="19.5" customHeight="1">
      <c r="A19" s="160" t="s">
        <v>350</v>
      </c>
      <c r="B19" s="201" t="s">
        <v>183</v>
      </c>
      <c r="C19" s="201"/>
      <c r="D19" s="201"/>
      <c r="E19" s="201"/>
      <c r="F19" s="201"/>
      <c r="G19" s="201"/>
      <c r="H19" s="201"/>
      <c r="I19" s="120"/>
    </row>
    <row r="20" spans="1:9" ht="33" customHeight="1">
      <c r="A20" s="160" t="s">
        <v>351</v>
      </c>
      <c r="B20" s="200" t="s">
        <v>191</v>
      </c>
      <c r="C20" s="200"/>
      <c r="D20" s="200"/>
      <c r="E20" s="200"/>
      <c r="F20" s="200"/>
      <c r="G20" s="200"/>
      <c r="H20" s="200"/>
      <c r="I20" s="119"/>
    </row>
    <row r="21" spans="1:9" ht="30" customHeight="1">
      <c r="A21" s="160" t="s">
        <v>352</v>
      </c>
      <c r="B21" s="200" t="s">
        <v>383</v>
      </c>
      <c r="C21" s="200"/>
      <c r="D21" s="200"/>
      <c r="E21" s="200"/>
      <c r="F21" s="200"/>
      <c r="G21" s="200"/>
      <c r="H21" s="200"/>
      <c r="I21" s="119"/>
    </row>
    <row r="22" spans="1:9" ht="15.5">
      <c r="A22" s="196" t="s">
        <v>366</v>
      </c>
      <c r="B22" s="196"/>
      <c r="C22" s="196"/>
      <c r="D22" s="196"/>
      <c r="E22" s="196"/>
      <c r="F22" s="196"/>
      <c r="G22" s="196"/>
      <c r="H22" s="196"/>
      <c r="I22" s="196"/>
    </row>
    <row r="23" spans="1:9" ht="15.5">
      <c r="A23" s="160" t="s">
        <v>367</v>
      </c>
      <c r="B23" s="194" t="s">
        <v>209</v>
      </c>
      <c r="C23" s="194"/>
      <c r="D23" s="194"/>
      <c r="E23" s="194"/>
      <c r="F23" s="194"/>
      <c r="G23" s="194"/>
      <c r="H23" s="194"/>
      <c r="I23" s="162"/>
    </row>
    <row r="24" spans="1:9" ht="15.5">
      <c r="A24" s="160" t="s">
        <v>368</v>
      </c>
      <c r="B24" s="194" t="s">
        <v>236</v>
      </c>
      <c r="C24" s="194"/>
      <c r="D24" s="194"/>
      <c r="E24" s="194"/>
      <c r="F24" s="194"/>
      <c r="G24" s="194"/>
      <c r="H24" s="194"/>
      <c r="I24" s="162"/>
    </row>
    <row r="25" spans="1:9" ht="15.5">
      <c r="A25" s="160" t="s">
        <v>369</v>
      </c>
      <c r="B25" s="194" t="s">
        <v>217</v>
      </c>
      <c r="C25" s="194"/>
      <c r="D25" s="194"/>
      <c r="E25" s="194"/>
      <c r="F25" s="194"/>
      <c r="G25" s="194"/>
      <c r="H25" s="194"/>
      <c r="I25" s="162"/>
    </row>
    <row r="26" spans="1:9" ht="15.5">
      <c r="A26" s="160" t="s">
        <v>370</v>
      </c>
      <c r="B26" s="194" t="s">
        <v>242</v>
      </c>
      <c r="C26" s="194"/>
      <c r="D26" s="194"/>
      <c r="E26" s="194"/>
      <c r="F26" s="194"/>
      <c r="G26" s="194"/>
      <c r="H26" s="194"/>
      <c r="I26" s="162"/>
    </row>
    <row r="27" spans="1:9" ht="32.25" customHeight="1">
      <c r="A27" s="160" t="s">
        <v>371</v>
      </c>
      <c r="B27" s="195" t="s">
        <v>264</v>
      </c>
      <c r="C27" s="195"/>
      <c r="D27" s="195"/>
      <c r="E27" s="195"/>
      <c r="F27" s="195"/>
      <c r="G27" s="195"/>
      <c r="H27" s="195"/>
      <c r="I27" s="162"/>
    </row>
    <row r="28" spans="1:9" ht="33.75" customHeight="1">
      <c r="A28" s="160" t="s">
        <v>372</v>
      </c>
      <c r="B28" s="195" t="s">
        <v>373</v>
      </c>
      <c r="C28" s="195"/>
      <c r="D28" s="195"/>
      <c r="E28" s="195"/>
      <c r="F28" s="195"/>
      <c r="G28" s="195"/>
      <c r="H28" s="195"/>
      <c r="I28" s="162"/>
    </row>
    <row r="29" spans="1:9" ht="15.5">
      <c r="A29" s="196" t="s">
        <v>374</v>
      </c>
      <c r="B29" s="196"/>
      <c r="C29" s="196"/>
      <c r="D29" s="196"/>
      <c r="E29" s="196"/>
      <c r="F29" s="196"/>
      <c r="G29" s="196"/>
      <c r="H29" s="196"/>
      <c r="I29" s="196"/>
    </row>
    <row r="30" spans="1:9" ht="34.5" customHeight="1">
      <c r="A30" s="160" t="s">
        <v>375</v>
      </c>
      <c r="B30" s="190" t="s">
        <v>376</v>
      </c>
      <c r="C30" s="190"/>
      <c r="D30" s="190"/>
      <c r="E30" s="190"/>
      <c r="F30" s="190"/>
      <c r="G30" s="190"/>
      <c r="H30" s="190"/>
      <c r="I30" s="162"/>
    </row>
    <row r="31" spans="1:9" ht="30" customHeight="1">
      <c r="A31" s="160" t="s">
        <v>377</v>
      </c>
      <c r="B31" s="191" t="s">
        <v>305</v>
      </c>
      <c r="C31" s="191"/>
      <c r="D31" s="191"/>
      <c r="E31" s="191"/>
      <c r="F31" s="191"/>
      <c r="G31" s="191"/>
      <c r="H31" s="191"/>
      <c r="I31" s="162"/>
    </row>
    <row r="32" spans="1:9" ht="32.25" customHeight="1">
      <c r="A32" s="160" t="s">
        <v>378</v>
      </c>
      <c r="B32" s="191" t="s">
        <v>379</v>
      </c>
      <c r="C32" s="191"/>
      <c r="D32" s="191"/>
      <c r="E32" s="191"/>
      <c r="F32" s="191"/>
      <c r="G32" s="191"/>
      <c r="H32" s="191"/>
      <c r="I32" s="162"/>
    </row>
    <row r="33" spans="1:9" ht="15.5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ht="31">
      <c r="A34" s="163" t="s">
        <v>380</v>
      </c>
      <c r="B34" s="192" t="s">
        <v>382</v>
      </c>
      <c r="C34" s="192"/>
      <c r="D34" s="192"/>
      <c r="E34" s="192"/>
      <c r="F34" s="192"/>
      <c r="G34" s="192"/>
      <c r="H34" s="192"/>
      <c r="I34" s="162"/>
    </row>
    <row r="35" spans="1:9" ht="15.5">
      <c r="A35" s="104"/>
      <c r="B35" s="104"/>
      <c r="C35" s="104"/>
      <c r="D35" s="104"/>
      <c r="E35" s="104"/>
      <c r="F35" s="104"/>
      <c r="G35" s="104"/>
      <c r="H35" s="104"/>
      <c r="I35" s="104"/>
    </row>
  </sheetData>
  <sheetProtection algorithmName="SHA-512" hashValue="RRhh2zqTMaaHTr3/h++IQAVM8QBmjxTBD0q+dDeEVZsK2z1Ustt2hD1M3+uy6KrgcQg9ydKITIRiVi4aSFNu/A==" saltValue="plByzKqOdgot40EdCd/XdA==" spinCount="100000" sheet="1" objects="1" formatCells="0" formatColumns="0" formatRows="0" insertColumns="0" insertRows="0" insertHyperlinks="0" deleteColumns="0" deleteRows="0" sort="0" autoFilter="0" pivotTables="0"/>
  <mergeCells count="33">
    <mergeCell ref="B1:H1"/>
    <mergeCell ref="B3:H3"/>
    <mergeCell ref="A14:I14"/>
    <mergeCell ref="A15:A16"/>
    <mergeCell ref="B15:H16"/>
    <mergeCell ref="B11:H11"/>
    <mergeCell ref="B12:H12"/>
    <mergeCell ref="B13:H13"/>
    <mergeCell ref="A4:I4"/>
    <mergeCell ref="B5:H5"/>
    <mergeCell ref="B6:H6"/>
    <mergeCell ref="A10:I10"/>
    <mergeCell ref="A17:A18"/>
    <mergeCell ref="B17:H18"/>
    <mergeCell ref="B19:H19"/>
    <mergeCell ref="B20:H20"/>
    <mergeCell ref="B21:H21"/>
    <mergeCell ref="B30:H30"/>
    <mergeCell ref="B31:H31"/>
    <mergeCell ref="B32:H32"/>
    <mergeCell ref="B34:H34"/>
    <mergeCell ref="B2:H2"/>
    <mergeCell ref="B24:H24"/>
    <mergeCell ref="B25:H25"/>
    <mergeCell ref="B26:H26"/>
    <mergeCell ref="B27:H27"/>
    <mergeCell ref="B28:H28"/>
    <mergeCell ref="A29:I29"/>
    <mergeCell ref="B7:H7"/>
    <mergeCell ref="B8:H8"/>
    <mergeCell ref="B9:H9"/>
    <mergeCell ref="A22:I22"/>
    <mergeCell ref="B23:H23"/>
  </mergeCells>
  <hyperlinks>
    <hyperlink ref="B15" location="'СК-1'!A1" display="'СК-1'!A1" xr:uid="{00000000-0004-0000-0100-000000000000}"/>
    <hyperlink ref="B19" location="'СК-2'!A1" display="'СК-2'!A1" xr:uid="{00000000-0004-0000-0100-000001000000}"/>
    <hyperlink ref="B17" location="'СК-1'!A1" display="'СК-1'!A1" xr:uid="{00000000-0004-0000-0100-000002000000}"/>
    <hyperlink ref="B20" location="'СК-3'!A1" display="'СК-3'!A1" xr:uid="{00000000-0004-0000-0100-000003000000}"/>
    <hyperlink ref="B21" location="'ИТОГ СК'!A1" display="'ИТОГ СК'!A1" xr:uid="{00000000-0004-0000-0100-000004000000}"/>
    <hyperlink ref="B11" location="'ПР-1'!A1" display="'ПР-1'!A1" xr:uid="{00000000-0004-0000-0100-000005000000}"/>
    <hyperlink ref="B12" location="'ПР-2'!A1" display="'ПР-2'!A1" xr:uid="{00000000-0004-0000-0100-000006000000}"/>
    <hyperlink ref="B13" location="'ИТОГ ПР'!A1" display="'ИТОГ ПР'!A1" xr:uid="{00000000-0004-0000-0100-000007000000}"/>
    <hyperlink ref="B5" location="'РР-1'!A1" display="'РР-1'!A1" xr:uid="{00000000-0004-0000-0100-000008000000}"/>
    <hyperlink ref="B6" location="'РР-2'!A1" display="'РР-2'!A1" xr:uid="{00000000-0004-0000-0100-000009000000}"/>
    <hyperlink ref="B8" location="'РР-3'!A1" display="'РР-3'!A1" xr:uid="{00000000-0004-0000-0100-00000A000000}"/>
    <hyperlink ref="B9" location="'ИТОГ РР'!A1" display="'ИТОГ РР'!A1" xr:uid="{00000000-0004-0000-0100-00000B000000}"/>
    <hyperlink ref="B23" location="'ХЭ-1'!A1" display="'ХЭ-1'!A1" xr:uid="{00000000-0004-0000-0100-00000C000000}"/>
    <hyperlink ref="B24" location="'ХЭ-2'!A1" display="'ХЭ-2'!A1" xr:uid="{00000000-0004-0000-0100-00000D000000}"/>
    <hyperlink ref="B25" location="'ХЭ-3'!A1" display="'ХЭ-3'!A1" xr:uid="{00000000-0004-0000-0100-00000E000000}"/>
    <hyperlink ref="B26" location="'ХЭ-4'!A1" display="'ХЭ-4'!A1" xr:uid="{00000000-0004-0000-0100-00000F000000}"/>
    <hyperlink ref="B27" location="'ХЭ-5'!A1" display="'ХЭ-5'!A1" xr:uid="{00000000-0004-0000-0100-000010000000}"/>
    <hyperlink ref="B28" location="'ИТОГ ХЭ'!A1" display="'ИТОГ ХЭ'!A1" xr:uid="{00000000-0004-0000-0100-000011000000}"/>
    <hyperlink ref="B30" location="'ФР-1'!A1" display="'ФР-1'!A1" xr:uid="{00000000-0004-0000-0100-000012000000}"/>
    <hyperlink ref="B31" location="'ФР-2'!A1" display="'ФР-2'!A1" xr:uid="{00000000-0004-0000-0100-000013000000}"/>
    <hyperlink ref="B32" location="'ИТОГ ФР'!A1" display="'ИТОГ ФР'!A1" xr:uid="{00000000-0004-0000-0100-000014000000}"/>
    <hyperlink ref="B34" location="'ОБЩИЙ ИТОГ'!A1" display="'ОБЩИЙ ИТОГ'!A1" xr:uid="{00000000-0004-0000-0100-000015000000}"/>
    <hyperlink ref="B7" location="'РР-2'!A1" display="'РР-2'!A1" xr:uid="{00000000-0004-0000-0100-000016000000}"/>
    <hyperlink ref="B5:H5" location="'РР-1'!A1" display="НАПРАВЛЕНИЕ I. ФОРМИРОВАНИЕ СЛОВАРЯ" xr:uid="{00000000-0004-0000-0100-000017000000}"/>
    <hyperlink ref="B6:H6" location="'РР-2'!A1" display="НАПРАВЛЕНИЕ 2. ЗВУКОВАЯ КУЛЬТУРА РЕЧИ. " xr:uid="{00000000-0004-0000-0100-000018000000}"/>
    <hyperlink ref="B7:H7" location="'РР-3'!A1" display="НАПРАВЛЕНИЕ 3. ГРАММАТИЧЕСКИЙ СТРОЙ РЕЧИ." xr:uid="{00000000-0004-0000-0100-000019000000}"/>
    <hyperlink ref="B8:H8" location="'РР-4'!A1" display="НАПРАВЛЕНИЕ 4. СВЯЗНАЯ РЕЧЬ. ИНТЕРЕС К ХУДОЖЕСТВЕННОЙ ЛИТЕРАТУРЕ" xr:uid="{00000000-0004-0000-0100-00001A000000}"/>
    <hyperlink ref="B9:H9" location="'ИТОГ РР'!A1" display="Обобщение результатов педагогической диагностики по направлениям ОО &quot;Речевое развитие&quot;" xr:uid="{00000000-0004-0000-0100-00001B000000}"/>
    <hyperlink ref="B3:H3" location="ТИТУЛ!A1" display="ТИТУЛЬНЫЙ ЛИСТ" xr:uid="{00000000-0004-0000-0100-00001C000000}"/>
    <hyperlink ref="B3" location="'ТИТУЛ'!A1" display="'ТИТУЛ'!A1" xr:uid="{00000000-0004-0000-0100-00001D000000}"/>
  </hyperlinks>
  <pageMargins left="0.7" right="0.39262820512820512" top="0.55288461538461542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tabColor rgb="FFFFFF00"/>
    <pageSetUpPr fitToPage="1"/>
  </sheetPr>
  <dimension ref="A1:H43"/>
  <sheetViews>
    <sheetView view="pageLayout" zoomScaleNormal="100" workbookViewId="0">
      <selection activeCell="B6" sqref="B6:H7"/>
    </sheetView>
  </sheetViews>
  <sheetFormatPr defaultColWidth="9.1796875" defaultRowHeight="14.5"/>
  <cols>
    <col min="1" max="1" width="9.1796875" style="1"/>
    <col min="2" max="2" width="14.81640625" style="1" customWidth="1"/>
    <col min="3" max="3" width="17.26953125" style="1" customWidth="1"/>
    <col min="4" max="4" width="17.54296875" style="1" customWidth="1"/>
    <col min="5" max="5" width="15.54296875" style="1" customWidth="1"/>
    <col min="6" max="6" width="17.1796875" style="1" customWidth="1"/>
    <col min="7" max="7" width="14.453125" style="1" customWidth="1"/>
    <col min="8" max="8" width="16.7265625" style="1" customWidth="1"/>
    <col min="9" max="16384" width="9.1796875" style="1"/>
  </cols>
  <sheetData>
    <row r="1" spans="1:8" ht="17.5">
      <c r="A1" s="264" t="s">
        <v>161</v>
      </c>
      <c r="B1" s="264"/>
      <c r="C1" s="264"/>
      <c r="D1" s="264"/>
      <c r="E1" s="264"/>
      <c r="F1" s="264"/>
      <c r="G1" s="264"/>
      <c r="H1" s="264"/>
    </row>
    <row r="2" spans="1:8" ht="17.5">
      <c r="A2" s="264" t="s">
        <v>276</v>
      </c>
      <c r="B2" s="264"/>
      <c r="C2" s="264"/>
      <c r="D2" s="264"/>
      <c r="E2" s="264"/>
      <c r="F2" s="264"/>
      <c r="G2" s="264"/>
      <c r="H2" s="264"/>
    </row>
    <row r="3" spans="1:8" ht="17.5">
      <c r="A3" s="2"/>
      <c r="B3" s="2"/>
      <c r="C3" s="2"/>
      <c r="D3" s="2"/>
      <c r="E3" s="2"/>
      <c r="F3" s="2"/>
      <c r="G3" s="2"/>
      <c r="H3" s="106" t="s">
        <v>384</v>
      </c>
    </row>
    <row r="4" spans="1:8" ht="45">
      <c r="A4" s="3"/>
      <c r="B4" s="4" t="s">
        <v>277</v>
      </c>
      <c r="C4" s="4" t="s">
        <v>278</v>
      </c>
      <c r="D4" s="4" t="s">
        <v>279</v>
      </c>
      <c r="E4" s="4" t="s">
        <v>280</v>
      </c>
      <c r="F4" s="93" t="s">
        <v>281</v>
      </c>
      <c r="G4" s="93" t="s">
        <v>282</v>
      </c>
      <c r="H4" s="5" t="s">
        <v>283</v>
      </c>
    </row>
    <row r="5" spans="1:8" ht="15">
      <c r="A5" s="6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63" t="s">
        <v>328</v>
      </c>
    </row>
    <row r="6" spans="1:8" ht="18">
      <c r="A6" s="8" t="s">
        <v>123</v>
      </c>
      <c r="B6" s="67">
        <f>'ХЭ-1'!Q32</f>
        <v>0</v>
      </c>
      <c r="C6" s="67">
        <f>'ХЭ-2'!N30</f>
        <v>0</v>
      </c>
      <c r="D6" s="67">
        <f>'ХЭ-3'!AE30</f>
        <v>1.8571428571428572</v>
      </c>
      <c r="E6" s="67">
        <f>'ХЭ-4'!AH30</f>
        <v>0</v>
      </c>
      <c r="F6" s="67">
        <f>'ХЭ-5'!I30</f>
        <v>1.4444444444444446</v>
      </c>
      <c r="G6" s="67">
        <f>'ХЭ-5'!Q30</f>
        <v>2</v>
      </c>
      <c r="H6" s="131">
        <f>(B6+C6+D6+E6+F6+G6)/6</f>
        <v>0.88359788359788372</v>
      </c>
    </row>
    <row r="7" spans="1:8" ht="18">
      <c r="A7" s="8" t="s">
        <v>124</v>
      </c>
      <c r="B7" s="67">
        <f>'ХЭ-1'!R32</f>
        <v>0</v>
      </c>
      <c r="C7" s="67">
        <f>'ХЭ-2'!O30</f>
        <v>0</v>
      </c>
      <c r="D7" s="67">
        <f>'ХЭ-3'!AF30</f>
        <v>1.3333333333333333</v>
      </c>
      <c r="E7" s="67">
        <f>'ХЭ-4'!AI30</f>
        <v>0</v>
      </c>
      <c r="F7" s="67">
        <f>'ХЭ-5'!J30</f>
        <v>2.2222222222222219</v>
      </c>
      <c r="G7" s="67">
        <f>'ХЭ-5'!R30</f>
        <v>2.6666666666666665</v>
      </c>
      <c r="H7" s="131">
        <f>(B7+C7+D7+E7+F7+G7)/6</f>
        <v>1.037037037037037</v>
      </c>
    </row>
    <row r="28" spans="1:8" ht="15.5">
      <c r="A28" s="9" t="s">
        <v>125</v>
      </c>
    </row>
    <row r="29" spans="1:8" ht="15.5">
      <c r="A29" s="262" t="s">
        <v>126</v>
      </c>
      <c r="B29" s="262"/>
      <c r="C29" s="263"/>
      <c r="D29" s="263"/>
      <c r="E29" s="263"/>
      <c r="F29" s="263"/>
      <c r="G29" s="263"/>
      <c r="H29" s="263"/>
    </row>
    <row r="30" spans="1:8">
      <c r="A30" s="69"/>
      <c r="B30" s="69"/>
      <c r="C30" s="261"/>
      <c r="D30" s="261"/>
      <c r="E30" s="261"/>
      <c r="F30" s="261"/>
      <c r="G30" s="261"/>
      <c r="H30" s="261"/>
    </row>
    <row r="31" spans="1:8">
      <c r="A31" s="71"/>
      <c r="B31" s="71"/>
      <c r="C31" s="261"/>
      <c r="D31" s="261"/>
      <c r="E31" s="261"/>
      <c r="F31" s="261"/>
      <c r="G31" s="261"/>
      <c r="H31" s="261"/>
    </row>
    <row r="32" spans="1:8">
      <c r="A32" s="71"/>
      <c r="B32" s="71"/>
      <c r="C32" s="261"/>
      <c r="D32" s="261"/>
      <c r="E32" s="261"/>
      <c r="F32" s="261"/>
      <c r="G32" s="261"/>
      <c r="H32" s="261"/>
    </row>
    <row r="33" spans="1:8">
      <c r="A33" s="71"/>
      <c r="B33" s="71"/>
      <c r="C33" s="261"/>
      <c r="D33" s="261"/>
      <c r="E33" s="261"/>
      <c r="F33" s="261"/>
      <c r="G33" s="261"/>
      <c r="H33" s="261"/>
    </row>
    <row r="34" spans="1:8">
      <c r="A34" s="71"/>
      <c r="B34" s="71"/>
      <c r="C34" s="261"/>
      <c r="D34" s="261"/>
      <c r="E34" s="261"/>
      <c r="F34" s="261"/>
      <c r="G34" s="261"/>
      <c r="H34" s="261"/>
    </row>
    <row r="35" spans="1:8">
      <c r="A35" s="71"/>
      <c r="B35" s="71"/>
      <c r="C35" s="261"/>
      <c r="D35" s="261"/>
      <c r="E35" s="261"/>
      <c r="F35" s="261"/>
      <c r="G35" s="261"/>
      <c r="H35" s="261"/>
    </row>
    <row r="37" spans="1:8" ht="15.5">
      <c r="A37" s="262" t="s">
        <v>127</v>
      </c>
      <c r="B37" s="262"/>
      <c r="C37" s="263"/>
      <c r="D37" s="263"/>
      <c r="E37" s="263"/>
      <c r="F37" s="263"/>
      <c r="G37" s="263"/>
      <c r="H37" s="263"/>
    </row>
    <row r="38" spans="1:8">
      <c r="A38" s="69"/>
      <c r="B38" s="69"/>
      <c r="C38" s="261"/>
      <c r="D38" s="261"/>
      <c r="E38" s="261"/>
      <c r="F38" s="261"/>
      <c r="G38" s="261"/>
      <c r="H38" s="261"/>
    </row>
    <row r="39" spans="1:8">
      <c r="A39" s="71"/>
      <c r="B39" s="71"/>
      <c r="C39" s="261"/>
      <c r="D39" s="261"/>
      <c r="E39" s="261"/>
      <c r="F39" s="261"/>
      <c r="G39" s="261"/>
      <c r="H39" s="261"/>
    </row>
    <row r="40" spans="1:8">
      <c r="A40" s="71"/>
      <c r="B40" s="71"/>
      <c r="C40" s="261"/>
      <c r="D40" s="261"/>
      <c r="E40" s="261"/>
      <c r="F40" s="261"/>
      <c r="G40" s="261"/>
      <c r="H40" s="261"/>
    </row>
    <row r="41" spans="1:8">
      <c r="A41" s="71"/>
      <c r="B41" s="71"/>
      <c r="C41" s="261"/>
      <c r="D41" s="261"/>
      <c r="E41" s="261"/>
      <c r="F41" s="261"/>
      <c r="G41" s="261"/>
      <c r="H41" s="261"/>
    </row>
    <row r="42" spans="1:8">
      <c r="A42" s="71"/>
      <c r="B42" s="71"/>
      <c r="C42" s="261"/>
      <c r="D42" s="261"/>
      <c r="E42" s="261"/>
      <c r="F42" s="261"/>
      <c r="G42" s="261"/>
      <c r="H42" s="261"/>
    </row>
    <row r="43" spans="1:8">
      <c r="A43" s="71"/>
      <c r="B43" s="71"/>
      <c r="C43" s="261"/>
      <c r="D43" s="261"/>
      <c r="E43" s="261"/>
      <c r="F43" s="261"/>
      <c r="G43" s="261"/>
      <c r="H43" s="261"/>
    </row>
  </sheetData>
  <sheetProtection algorithmName="SHA-512" hashValue="OtpK5MGKcdl0TeUyiChxDxm/molxeT7QHlyZyWFNXpdrNEGnt49uWNQ7Bif/ooJGsTgcjbhEOmLMGmmyDIzSBw==" saltValue="AIWFey3WfNehDoJpuMQYOA==" spinCount="100000" sheet="1" formatCells="0" formatColumns="0" formatRows="0" insertColumns="0" insertRows="0" insertHyperlinks="0" deleteColumns="0" deleteRows="0" sort="0" autoFilter="0" pivotTables="0"/>
  <mergeCells count="18">
    <mergeCell ref="A37:B37"/>
    <mergeCell ref="C37:H37"/>
    <mergeCell ref="A1:H1"/>
    <mergeCell ref="A2:H2"/>
    <mergeCell ref="A29:B29"/>
    <mergeCell ref="C29:H29"/>
    <mergeCell ref="C30:H30"/>
    <mergeCell ref="C31:H31"/>
    <mergeCell ref="C43:H43"/>
    <mergeCell ref="C32:H32"/>
    <mergeCell ref="C33:H33"/>
    <mergeCell ref="C34:H34"/>
    <mergeCell ref="C35:H35"/>
    <mergeCell ref="C38:H38"/>
    <mergeCell ref="C39:H39"/>
    <mergeCell ref="C40:H40"/>
    <mergeCell ref="C41:H41"/>
    <mergeCell ref="C42:H42"/>
  </mergeCells>
  <hyperlinks>
    <hyperlink ref="H3" location="ОГЛАВЛЕНИЕ!A1" display="ОГЛАВЛЕНИЕ" xr:uid="{00000000-0004-0000-1300-000000000000}"/>
  </hyperlinks>
  <pageMargins left="0.7" right="0.7" top="0.75" bottom="0.75" header="0.3" footer="0.3"/>
  <pageSetup paperSize="9" scale="71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tabColor rgb="FF00B0F0"/>
    <pageSetUpPr fitToPage="1"/>
  </sheetPr>
  <dimension ref="A1:AN45"/>
  <sheetViews>
    <sheetView view="pageLayout" zoomScale="55" zoomScaleNormal="100" zoomScalePageLayoutView="55" workbookViewId="0">
      <selection activeCell="C5" sqref="C5:D6"/>
    </sheetView>
  </sheetViews>
  <sheetFormatPr defaultColWidth="9.1796875" defaultRowHeight="14.5"/>
  <cols>
    <col min="1" max="1" width="9.1796875" style="1"/>
    <col min="2" max="2" width="27.453125" style="1" customWidth="1"/>
    <col min="3" max="16384" width="9.1796875" style="1"/>
  </cols>
  <sheetData>
    <row r="1" spans="1:40" ht="17.5">
      <c r="A1" s="222" t="s">
        <v>284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</row>
    <row r="2" spans="1:40" ht="17.5">
      <c r="A2" s="35"/>
    </row>
    <row r="3" spans="1:40" ht="17.5">
      <c r="A3" s="35" t="s">
        <v>285</v>
      </c>
      <c r="AI3" s="282" t="s">
        <v>384</v>
      </c>
      <c r="AJ3" s="282"/>
    </row>
    <row r="4" spans="1:40" ht="18.5" thickBot="1">
      <c r="A4" s="36"/>
    </row>
    <row r="5" spans="1:40">
      <c r="A5" s="208" t="s">
        <v>12</v>
      </c>
      <c r="B5" s="208" t="s">
        <v>13</v>
      </c>
      <c r="C5" s="272" t="s">
        <v>286</v>
      </c>
      <c r="D5" s="273"/>
      <c r="E5" s="269" t="s">
        <v>287</v>
      </c>
      <c r="F5" s="269"/>
      <c r="G5" s="269" t="s">
        <v>288</v>
      </c>
      <c r="H5" s="269"/>
      <c r="I5" s="256" t="s">
        <v>289</v>
      </c>
      <c r="J5" s="212"/>
      <c r="K5" s="211" t="s">
        <v>290</v>
      </c>
      <c r="L5" s="256"/>
      <c r="M5" s="211" t="s">
        <v>291</v>
      </c>
      <c r="N5" s="212"/>
      <c r="O5" s="256" t="s">
        <v>292</v>
      </c>
      <c r="P5" s="212"/>
      <c r="Q5" s="211" t="s">
        <v>293</v>
      </c>
      <c r="R5" s="212"/>
      <c r="S5" s="211" t="s">
        <v>294</v>
      </c>
      <c r="T5" s="212"/>
      <c r="U5" s="211" t="s">
        <v>295</v>
      </c>
      <c r="V5" s="212"/>
      <c r="W5" s="211" t="s">
        <v>296</v>
      </c>
      <c r="X5" s="212"/>
      <c r="Y5" s="211" t="s">
        <v>297</v>
      </c>
      <c r="Z5" s="212"/>
      <c r="AA5" s="211" t="s">
        <v>298</v>
      </c>
      <c r="AB5" s="212"/>
      <c r="AC5" s="211" t="s">
        <v>299</v>
      </c>
      <c r="AD5" s="212"/>
      <c r="AE5" s="211" t="s">
        <v>300</v>
      </c>
      <c r="AF5" s="212"/>
      <c r="AG5" s="211" t="s">
        <v>301</v>
      </c>
      <c r="AH5" s="212"/>
      <c r="AI5" s="269" t="s">
        <v>302</v>
      </c>
      <c r="AJ5" s="269"/>
      <c r="AK5" s="269" t="s">
        <v>303</v>
      </c>
      <c r="AL5" s="269"/>
      <c r="AM5" s="215" t="s">
        <v>19</v>
      </c>
      <c r="AN5" s="216"/>
    </row>
    <row r="6" spans="1:40" ht="162" customHeight="1" thickBot="1">
      <c r="A6" s="209"/>
      <c r="B6" s="209"/>
      <c r="C6" s="274"/>
      <c r="D6" s="275"/>
      <c r="E6" s="270"/>
      <c r="F6" s="270"/>
      <c r="G6" s="270"/>
      <c r="H6" s="270"/>
      <c r="I6" s="257"/>
      <c r="J6" s="214"/>
      <c r="K6" s="213"/>
      <c r="L6" s="257"/>
      <c r="M6" s="213"/>
      <c r="N6" s="214"/>
      <c r="O6" s="257"/>
      <c r="P6" s="214"/>
      <c r="Q6" s="213"/>
      <c r="R6" s="214"/>
      <c r="S6" s="213"/>
      <c r="T6" s="214"/>
      <c r="U6" s="213"/>
      <c r="V6" s="214"/>
      <c r="W6" s="213"/>
      <c r="X6" s="214"/>
      <c r="Y6" s="213"/>
      <c r="Z6" s="214"/>
      <c r="AA6" s="213"/>
      <c r="AB6" s="214"/>
      <c r="AC6" s="213"/>
      <c r="AD6" s="214"/>
      <c r="AE6" s="213"/>
      <c r="AF6" s="214"/>
      <c r="AG6" s="213"/>
      <c r="AH6" s="214"/>
      <c r="AI6" s="270"/>
      <c r="AJ6" s="270"/>
      <c r="AK6" s="270"/>
      <c r="AL6" s="270"/>
      <c r="AM6" s="217"/>
      <c r="AN6" s="218"/>
    </row>
    <row r="7" spans="1:40" ht="16" thickBot="1">
      <c r="A7" s="210"/>
      <c r="B7" s="210"/>
      <c r="C7" s="14" t="s">
        <v>41</v>
      </c>
      <c r="D7" s="14" t="s">
        <v>42</v>
      </c>
      <c r="E7" s="14" t="s">
        <v>41</v>
      </c>
      <c r="F7" s="14" t="s">
        <v>42</v>
      </c>
      <c r="G7" s="14" t="s">
        <v>41</v>
      </c>
      <c r="H7" s="14" t="s">
        <v>42</v>
      </c>
      <c r="I7" s="14" t="s">
        <v>41</v>
      </c>
      <c r="J7" s="14" t="s">
        <v>42</v>
      </c>
      <c r="K7" s="14" t="s">
        <v>41</v>
      </c>
      <c r="L7" s="14" t="s">
        <v>42</v>
      </c>
      <c r="M7" s="14" t="s">
        <v>41</v>
      </c>
      <c r="N7" s="14" t="s">
        <v>42</v>
      </c>
      <c r="O7" s="14" t="s">
        <v>41</v>
      </c>
      <c r="P7" s="14" t="s">
        <v>42</v>
      </c>
      <c r="Q7" s="14" t="s">
        <v>41</v>
      </c>
      <c r="R7" s="14" t="s">
        <v>42</v>
      </c>
      <c r="S7" s="14" t="s">
        <v>41</v>
      </c>
      <c r="T7" s="14" t="s">
        <v>42</v>
      </c>
      <c r="U7" s="14" t="s">
        <v>41</v>
      </c>
      <c r="V7" s="14" t="s">
        <v>42</v>
      </c>
      <c r="W7" s="14" t="s">
        <v>41</v>
      </c>
      <c r="X7" s="14" t="s">
        <v>42</v>
      </c>
      <c r="Y7" s="14" t="s">
        <v>41</v>
      </c>
      <c r="Z7" s="14" t="s">
        <v>42</v>
      </c>
      <c r="AA7" s="14" t="s">
        <v>304</v>
      </c>
      <c r="AB7" s="14" t="s">
        <v>42</v>
      </c>
      <c r="AC7" s="14" t="s">
        <v>41</v>
      </c>
      <c r="AD7" s="14" t="s">
        <v>42</v>
      </c>
      <c r="AE7" s="14" t="s">
        <v>41</v>
      </c>
      <c r="AF7" s="14" t="s">
        <v>42</v>
      </c>
      <c r="AG7" s="14" t="s">
        <v>41</v>
      </c>
      <c r="AH7" s="14" t="s">
        <v>42</v>
      </c>
      <c r="AI7" s="14" t="s">
        <v>41</v>
      </c>
      <c r="AJ7" s="14" t="s">
        <v>42</v>
      </c>
      <c r="AK7" s="14" t="s">
        <v>41</v>
      </c>
      <c r="AL7" s="14" t="s">
        <v>42</v>
      </c>
      <c r="AM7" s="45" t="s">
        <v>41</v>
      </c>
      <c r="AN7" s="45" t="s">
        <v>42</v>
      </c>
    </row>
    <row r="8" spans="1:40" ht="16" thickBot="1">
      <c r="A8" s="15">
        <v>1</v>
      </c>
      <c r="B8" s="16" t="s">
        <v>43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136">
        <f>(C8+E8+G8+I8+K8+M8+O8+Q8+S8+U8+W8+Y8+AA8+AC8+AE8+AG8+AI8+AK8)/18</f>
        <v>0</v>
      </c>
      <c r="AN8" s="136">
        <f>(D8+F8+H8+J8+L8+N8+P8+R8+T8+V8+X8+Z8+AB8+AD8+AF8+AH8+AJ8+AL8)/18</f>
        <v>0</v>
      </c>
    </row>
    <row r="9" spans="1:40" ht="16" thickBot="1">
      <c r="A9" s="15">
        <v>2</v>
      </c>
      <c r="B9" s="16" t="s">
        <v>44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136">
        <f t="shared" ref="AM9:AN31" si="0">(C9+E9+G9+I9+K9+M9+O9+Q9+S9+U9+W9+Y9+AA9+AC9+AE9+AG9+AI9+AK9)/18</f>
        <v>0</v>
      </c>
      <c r="AN9" s="136">
        <f t="shared" si="0"/>
        <v>0</v>
      </c>
    </row>
    <row r="10" spans="1:40" ht="16.5" customHeight="1" thickBot="1">
      <c r="A10" s="15">
        <v>3</v>
      </c>
      <c r="B10" s="16" t="s">
        <v>45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136">
        <f t="shared" si="0"/>
        <v>0</v>
      </c>
      <c r="AN10" s="136">
        <f t="shared" si="0"/>
        <v>0</v>
      </c>
    </row>
    <row r="11" spans="1:40" ht="16" thickBot="1">
      <c r="A11" s="15">
        <v>4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136">
        <f t="shared" si="0"/>
        <v>0</v>
      </c>
      <c r="AN11" s="136">
        <f t="shared" si="0"/>
        <v>0</v>
      </c>
    </row>
    <row r="12" spans="1:40" ht="16" thickBot="1">
      <c r="A12" s="15">
        <v>5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136">
        <f t="shared" si="0"/>
        <v>0</v>
      </c>
      <c r="AN12" s="136">
        <f t="shared" si="0"/>
        <v>0</v>
      </c>
    </row>
    <row r="13" spans="1:40" ht="16" thickBot="1">
      <c r="A13" s="15">
        <v>6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136">
        <f t="shared" si="0"/>
        <v>0</v>
      </c>
      <c r="AN13" s="136">
        <f t="shared" si="0"/>
        <v>0</v>
      </c>
    </row>
    <row r="14" spans="1:40" ht="16" thickBot="1">
      <c r="A14" s="15">
        <v>7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136">
        <f t="shared" si="0"/>
        <v>0</v>
      </c>
      <c r="AN14" s="136">
        <f t="shared" si="0"/>
        <v>0</v>
      </c>
    </row>
    <row r="15" spans="1:40" ht="16" thickBot="1">
      <c r="A15" s="15">
        <v>8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136">
        <f t="shared" si="0"/>
        <v>0</v>
      </c>
      <c r="AN15" s="136">
        <f t="shared" si="0"/>
        <v>0</v>
      </c>
    </row>
    <row r="16" spans="1:40" ht="16" thickBot="1">
      <c r="A16" s="15">
        <v>9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136">
        <f t="shared" si="0"/>
        <v>0</v>
      </c>
      <c r="AN16" s="136">
        <f t="shared" si="0"/>
        <v>0</v>
      </c>
    </row>
    <row r="17" spans="1:40" ht="16" thickBot="1">
      <c r="A17" s="15">
        <v>10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136">
        <f t="shared" si="0"/>
        <v>0</v>
      </c>
      <c r="AN17" s="136">
        <f t="shared" si="0"/>
        <v>0</v>
      </c>
    </row>
    <row r="18" spans="1:40" ht="16" thickBot="1">
      <c r="A18" s="15">
        <v>11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136">
        <f t="shared" si="0"/>
        <v>0</v>
      </c>
      <c r="AN18" s="136">
        <f t="shared" si="0"/>
        <v>0</v>
      </c>
    </row>
    <row r="19" spans="1:40" ht="16" thickBot="1">
      <c r="A19" s="15">
        <v>12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136">
        <f t="shared" si="0"/>
        <v>0</v>
      </c>
      <c r="AN19" s="136">
        <f t="shared" si="0"/>
        <v>0</v>
      </c>
    </row>
    <row r="20" spans="1:40" ht="16" thickBot="1">
      <c r="A20" s="15">
        <v>13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136">
        <f t="shared" si="0"/>
        <v>0</v>
      </c>
      <c r="AN20" s="136">
        <f t="shared" si="0"/>
        <v>0</v>
      </c>
    </row>
    <row r="21" spans="1:40" ht="16" thickBot="1">
      <c r="A21" s="15">
        <v>14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136">
        <f t="shared" si="0"/>
        <v>0</v>
      </c>
      <c r="AN21" s="136">
        <f t="shared" si="0"/>
        <v>0</v>
      </c>
    </row>
    <row r="22" spans="1:40" ht="16" thickBot="1">
      <c r="A22" s="15">
        <v>15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136">
        <f t="shared" si="0"/>
        <v>0</v>
      </c>
      <c r="AN22" s="136">
        <f t="shared" si="0"/>
        <v>0</v>
      </c>
    </row>
    <row r="23" spans="1:40" ht="16" thickBot="1">
      <c r="A23" s="15">
        <v>16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136">
        <f t="shared" si="0"/>
        <v>0</v>
      </c>
      <c r="AN23" s="136">
        <f t="shared" si="0"/>
        <v>0</v>
      </c>
    </row>
    <row r="24" spans="1:40" ht="16" thickBot="1">
      <c r="A24" s="15">
        <v>17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136">
        <f t="shared" si="0"/>
        <v>0</v>
      </c>
      <c r="AN24" s="136">
        <f t="shared" si="0"/>
        <v>0</v>
      </c>
    </row>
    <row r="25" spans="1:40" ht="16" thickBot="1">
      <c r="A25" s="15">
        <v>18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136">
        <f t="shared" si="0"/>
        <v>0</v>
      </c>
      <c r="AN25" s="136">
        <f t="shared" si="0"/>
        <v>0</v>
      </c>
    </row>
    <row r="26" spans="1:40" ht="16" thickBot="1">
      <c r="A26" s="15">
        <v>19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136">
        <f t="shared" si="0"/>
        <v>0</v>
      </c>
      <c r="AN26" s="136">
        <f t="shared" si="0"/>
        <v>0</v>
      </c>
    </row>
    <row r="27" spans="1:40" ht="16" thickBot="1">
      <c r="A27" s="15">
        <v>20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136">
        <f t="shared" si="0"/>
        <v>0</v>
      </c>
      <c r="AN27" s="136">
        <f t="shared" si="0"/>
        <v>0</v>
      </c>
    </row>
    <row r="28" spans="1:40" ht="16" thickBot="1">
      <c r="A28" s="15">
        <v>21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136">
        <f t="shared" si="0"/>
        <v>0</v>
      </c>
      <c r="AN28" s="136">
        <f t="shared" si="0"/>
        <v>0</v>
      </c>
    </row>
    <row r="29" spans="1:40" ht="16" thickBot="1">
      <c r="A29" s="15">
        <v>22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136">
        <f t="shared" si="0"/>
        <v>0</v>
      </c>
      <c r="AN29" s="136">
        <f t="shared" si="0"/>
        <v>0</v>
      </c>
    </row>
    <row r="30" spans="1:40" ht="16" thickBot="1">
      <c r="A30" s="15">
        <v>23</v>
      </c>
      <c r="B30" s="1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136">
        <f t="shared" si="0"/>
        <v>0</v>
      </c>
      <c r="AN30" s="136">
        <f t="shared" si="0"/>
        <v>0</v>
      </c>
    </row>
    <row r="31" spans="1:40" ht="16" thickBot="1">
      <c r="A31" s="15">
        <v>24</v>
      </c>
      <c r="B31" s="1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136">
        <f t="shared" si="0"/>
        <v>0</v>
      </c>
      <c r="AN31" s="136">
        <f t="shared" si="0"/>
        <v>0</v>
      </c>
    </row>
    <row r="32" spans="1:40" s="51" customFormat="1" ht="51" customHeight="1" thickBot="1">
      <c r="A32" s="13"/>
      <c r="B32" s="50" t="s">
        <v>46</v>
      </c>
      <c r="C32" s="173">
        <f>(C8+C9+C10+C11+C12+C13+C14+C15+C16+C17+C18+C19+C20+C21+C22+C23+C24+C25+C26+C27+C28+C29+C30+C31)/COUNTA($B$8:$B$31)</f>
        <v>0</v>
      </c>
      <c r="D32" s="173">
        <f t="shared" ref="D32:AL32" si="1">(D8+D9+D10+D11+D12+D13+D14+D15+D16+D17+D18+D19+D20+D21+D22+D23+D24+D25+D26+D27+D28+D29+D30+D31)/COUNTA($B$8:$B$31)</f>
        <v>0</v>
      </c>
      <c r="E32" s="173">
        <f t="shared" si="1"/>
        <v>0</v>
      </c>
      <c r="F32" s="173">
        <f t="shared" si="1"/>
        <v>0</v>
      </c>
      <c r="G32" s="173">
        <f t="shared" si="1"/>
        <v>0</v>
      </c>
      <c r="H32" s="173">
        <f t="shared" si="1"/>
        <v>0</v>
      </c>
      <c r="I32" s="173">
        <f t="shared" si="1"/>
        <v>0</v>
      </c>
      <c r="J32" s="173">
        <f t="shared" si="1"/>
        <v>0</v>
      </c>
      <c r="K32" s="173">
        <f t="shared" si="1"/>
        <v>0</v>
      </c>
      <c r="L32" s="173">
        <f t="shared" si="1"/>
        <v>0</v>
      </c>
      <c r="M32" s="173">
        <f t="shared" si="1"/>
        <v>0</v>
      </c>
      <c r="N32" s="173">
        <f t="shared" si="1"/>
        <v>0</v>
      </c>
      <c r="O32" s="173">
        <f t="shared" si="1"/>
        <v>0</v>
      </c>
      <c r="P32" s="173">
        <f t="shared" si="1"/>
        <v>0</v>
      </c>
      <c r="Q32" s="173">
        <f t="shared" si="1"/>
        <v>0</v>
      </c>
      <c r="R32" s="173">
        <f t="shared" si="1"/>
        <v>0</v>
      </c>
      <c r="S32" s="173">
        <f t="shared" si="1"/>
        <v>0</v>
      </c>
      <c r="T32" s="173">
        <f t="shared" si="1"/>
        <v>0</v>
      </c>
      <c r="U32" s="173">
        <f t="shared" si="1"/>
        <v>0</v>
      </c>
      <c r="V32" s="173">
        <f t="shared" si="1"/>
        <v>0</v>
      </c>
      <c r="W32" s="173">
        <f t="shared" si="1"/>
        <v>0</v>
      </c>
      <c r="X32" s="173">
        <f t="shared" si="1"/>
        <v>0</v>
      </c>
      <c r="Y32" s="173">
        <f t="shared" si="1"/>
        <v>0</v>
      </c>
      <c r="Z32" s="173">
        <f t="shared" si="1"/>
        <v>0</v>
      </c>
      <c r="AA32" s="173">
        <f t="shared" si="1"/>
        <v>0</v>
      </c>
      <c r="AB32" s="173">
        <f t="shared" si="1"/>
        <v>0</v>
      </c>
      <c r="AC32" s="173">
        <f t="shared" si="1"/>
        <v>0</v>
      </c>
      <c r="AD32" s="173">
        <f t="shared" si="1"/>
        <v>0</v>
      </c>
      <c r="AE32" s="173">
        <f t="shared" si="1"/>
        <v>0</v>
      </c>
      <c r="AF32" s="173">
        <f t="shared" si="1"/>
        <v>0</v>
      </c>
      <c r="AG32" s="173">
        <f t="shared" si="1"/>
        <v>0</v>
      </c>
      <c r="AH32" s="173">
        <f t="shared" si="1"/>
        <v>0</v>
      </c>
      <c r="AI32" s="173">
        <f t="shared" si="1"/>
        <v>0</v>
      </c>
      <c r="AJ32" s="173">
        <f t="shared" si="1"/>
        <v>0</v>
      </c>
      <c r="AK32" s="173">
        <f t="shared" si="1"/>
        <v>0</v>
      </c>
      <c r="AL32" s="173">
        <f t="shared" si="1"/>
        <v>0</v>
      </c>
      <c r="AM32" s="135">
        <f t="shared" ref="AM32" si="2">(C32+E32+G32+I32+K32+M32+O32+Q32+S32+U32+W32+Y32+AA32+AC32+AE32+AG32+AI32+AK32)/18</f>
        <v>0</v>
      </c>
      <c r="AN32" s="135">
        <f t="shared" ref="AN32" si="3">(D32+F32+H32+J32+L32+N32+P32+R32+T32+V32+X32+Z32+AB32+AD32+AF32+AH32+AJ32+AL32)/18</f>
        <v>0</v>
      </c>
    </row>
    <row r="36" spans="2:6" ht="15.5">
      <c r="B36" s="94" t="s">
        <v>47</v>
      </c>
      <c r="C36" s="25"/>
      <c r="D36" s="25"/>
      <c r="E36" s="25"/>
      <c r="F36" s="25"/>
    </row>
    <row r="37" spans="2:6" ht="30">
      <c r="B37" s="20"/>
      <c r="C37" s="21" t="s">
        <v>48</v>
      </c>
      <c r="D37" s="21" t="s">
        <v>49</v>
      </c>
      <c r="E37" s="21" t="s">
        <v>50</v>
      </c>
      <c r="F37" s="21" t="s">
        <v>51</v>
      </c>
    </row>
    <row r="38" spans="2:6" ht="15.5">
      <c r="B38" s="95" t="s">
        <v>52</v>
      </c>
      <c r="C38" s="23">
        <f>COUNTA(B8:B31)</f>
        <v>3</v>
      </c>
      <c r="D38" s="23">
        <f>COUNTIF(AM8:AM31,"&gt;=3,8")</f>
        <v>0</v>
      </c>
      <c r="E38" s="23">
        <f>COUNTIFS(AM8:AM31,"&lt;3,7",AM8:AM31,"&gt;=2,3")</f>
        <v>0</v>
      </c>
      <c r="F38" s="23">
        <f>COUNTIFS(AM8:AM31,"&lt;2,2",AM8:AM31,"&gt;0")</f>
        <v>0</v>
      </c>
    </row>
    <row r="39" spans="2:6" ht="15.5">
      <c r="B39" s="95" t="s">
        <v>53</v>
      </c>
      <c r="C39" s="23">
        <v>100</v>
      </c>
      <c r="D39" s="23">
        <f>D38*C39/C38</f>
        <v>0</v>
      </c>
      <c r="E39" s="24">
        <f>E38*C39/C38</f>
        <v>0</v>
      </c>
      <c r="F39" s="24">
        <f>F38*C39/C38</f>
        <v>0</v>
      </c>
    </row>
    <row r="40" spans="2:6" ht="15.5">
      <c r="B40" s="25"/>
      <c r="C40" s="25"/>
      <c r="D40" s="25"/>
      <c r="E40" s="25"/>
      <c r="F40" s="25"/>
    </row>
    <row r="41" spans="2:6" ht="15.5">
      <c r="B41" s="25"/>
      <c r="C41" s="25"/>
      <c r="D41" s="25"/>
      <c r="E41" s="25"/>
      <c r="F41" s="25"/>
    </row>
    <row r="42" spans="2:6" ht="15.5">
      <c r="B42" s="94" t="s">
        <v>54</v>
      </c>
      <c r="C42" s="25"/>
      <c r="D42" s="25"/>
      <c r="E42" s="25"/>
      <c r="F42" s="25"/>
    </row>
    <row r="43" spans="2:6" ht="30">
      <c r="B43" s="20"/>
      <c r="C43" s="26" t="s">
        <v>48</v>
      </c>
      <c r="D43" s="21" t="s">
        <v>49</v>
      </c>
      <c r="E43" s="21" t="s">
        <v>50</v>
      </c>
      <c r="F43" s="21" t="s">
        <v>51</v>
      </c>
    </row>
    <row r="44" spans="2:6" ht="15.5">
      <c r="B44" s="95" t="s">
        <v>52</v>
      </c>
      <c r="C44" s="23">
        <f>COUNTA(B8:B31)</f>
        <v>3</v>
      </c>
      <c r="D44" s="23">
        <f>COUNTIF(AN8:AN31,"&gt;=3,8")</f>
        <v>0</v>
      </c>
      <c r="E44" s="23">
        <f>COUNTIFS(AN8:AN31,"&lt;3,7",AN8:AN31,"&gt;=2,3")</f>
        <v>0</v>
      </c>
      <c r="F44" s="23">
        <f>COUNTIFS(AN8:AN31,"&lt;2,2",AN8:AN31,"&gt;0")</f>
        <v>0</v>
      </c>
    </row>
    <row r="45" spans="2:6" ht="15.5">
      <c r="B45" s="95" t="s">
        <v>53</v>
      </c>
      <c r="C45" s="23">
        <v>100</v>
      </c>
      <c r="D45" s="24">
        <f>D44*C45/C44</f>
        <v>0</v>
      </c>
      <c r="E45" s="24">
        <f>E44*C45/C44</f>
        <v>0</v>
      </c>
      <c r="F45" s="24">
        <f>F44*C45/C44</f>
        <v>0</v>
      </c>
    </row>
  </sheetData>
  <sheetProtection algorithmName="SHA-512" hashValue="6AOv8XmjTrf41z5BxI1OOfZCm7/PmiVfchvk29Uw/4DzNE2lrhfyfd5vndIWyrMsg7SvZz4KLNWBh5QROkPg9g==" saltValue="lSryffkatoxNvHPatnVfDw==" spinCount="100000" sheet="1" formatCells="0" formatColumns="0" formatRows="0" insertColumns="0" insertRows="0" insertHyperlinks="0" deleteColumns="0" deleteRows="0" sort="0" autoFilter="0" pivotTables="0"/>
  <mergeCells count="23">
    <mergeCell ref="A1:AN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AK5:AL6"/>
    <mergeCell ref="AM5:AN6"/>
    <mergeCell ref="Q5:R6"/>
    <mergeCell ref="S5:T6"/>
    <mergeCell ref="U5:V6"/>
    <mergeCell ref="W5:X6"/>
    <mergeCell ref="Y5:Z6"/>
    <mergeCell ref="AA5:AB6"/>
    <mergeCell ref="AI3:AJ3"/>
    <mergeCell ref="AC5:AD6"/>
    <mergeCell ref="AE5:AF6"/>
    <mergeCell ref="AG5:AH6"/>
    <mergeCell ref="AI5:AJ6"/>
  </mergeCells>
  <hyperlinks>
    <hyperlink ref="AI3" location="ОГЛАВЛЕНИЕ!A1" display="ОГЛАВЛЕНИЕ" xr:uid="{00000000-0004-0000-1400-000000000000}"/>
  </hyperlinks>
  <pageMargins left="0.7" right="0.7" top="0.75" bottom="0.75" header="0.3" footer="0.3"/>
  <pageSetup paperSize="9" scale="34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tabColor rgb="FF00B0F0"/>
    <pageSetUpPr fitToPage="1"/>
  </sheetPr>
  <dimension ref="A1:T40"/>
  <sheetViews>
    <sheetView view="pageLayout" topLeftCell="A4" zoomScale="70" zoomScaleNormal="100" zoomScalePageLayoutView="70" workbookViewId="0">
      <selection activeCell="S30" sqref="S30:T30"/>
    </sheetView>
  </sheetViews>
  <sheetFormatPr defaultColWidth="9.1796875" defaultRowHeight="14.5"/>
  <cols>
    <col min="1" max="1" width="9.1796875" style="1"/>
    <col min="2" max="2" width="27.453125" style="1" customWidth="1"/>
    <col min="3" max="16384" width="9.1796875" style="1"/>
  </cols>
  <sheetData>
    <row r="1" spans="1:20" ht="15">
      <c r="A1" s="96" t="s">
        <v>305</v>
      </c>
      <c r="R1" s="282" t="s">
        <v>384</v>
      </c>
      <c r="S1" s="282"/>
    </row>
    <row r="2" spans="1:20" ht="15" thickBot="1"/>
    <row r="3" spans="1:20" ht="15" thickBot="1">
      <c r="A3" s="208" t="s">
        <v>12</v>
      </c>
      <c r="B3" s="208" t="s">
        <v>13</v>
      </c>
      <c r="C3" s="211" t="s">
        <v>306</v>
      </c>
      <c r="D3" s="256"/>
      <c r="E3" s="269" t="s">
        <v>307</v>
      </c>
      <c r="F3" s="269"/>
      <c r="G3" s="269" t="s">
        <v>308</v>
      </c>
      <c r="H3" s="269"/>
      <c r="I3" s="276" t="s">
        <v>309</v>
      </c>
      <c r="J3" s="273"/>
      <c r="K3" s="211" t="s">
        <v>310</v>
      </c>
      <c r="L3" s="256"/>
      <c r="M3" s="211" t="s">
        <v>311</v>
      </c>
      <c r="N3" s="212"/>
      <c r="O3" s="256" t="s">
        <v>312</v>
      </c>
      <c r="P3" s="212"/>
      <c r="Q3" s="256" t="s">
        <v>313</v>
      </c>
      <c r="R3" s="212"/>
      <c r="S3" s="230" t="s">
        <v>19</v>
      </c>
      <c r="T3" s="230"/>
    </row>
    <row r="4" spans="1:20" ht="98.25" customHeight="1" thickBot="1">
      <c r="A4" s="209"/>
      <c r="B4" s="209"/>
      <c r="C4" s="213"/>
      <c r="D4" s="257"/>
      <c r="E4" s="270"/>
      <c r="F4" s="270"/>
      <c r="G4" s="270"/>
      <c r="H4" s="270"/>
      <c r="I4" s="277"/>
      <c r="J4" s="275"/>
      <c r="K4" s="213"/>
      <c r="L4" s="257"/>
      <c r="M4" s="213"/>
      <c r="N4" s="214"/>
      <c r="O4" s="257"/>
      <c r="P4" s="214"/>
      <c r="Q4" s="257"/>
      <c r="R4" s="214"/>
      <c r="S4" s="230"/>
      <c r="T4" s="230"/>
    </row>
    <row r="5" spans="1:20" ht="16" thickBot="1">
      <c r="A5" s="210"/>
      <c r="B5" s="210"/>
      <c r="C5" s="14" t="s">
        <v>41</v>
      </c>
      <c r="D5" s="14" t="s">
        <v>42</v>
      </c>
      <c r="E5" s="14" t="s">
        <v>41</v>
      </c>
      <c r="F5" s="14" t="s">
        <v>42</v>
      </c>
      <c r="G5" s="14" t="s">
        <v>41</v>
      </c>
      <c r="H5" s="14" t="s">
        <v>42</v>
      </c>
      <c r="I5" s="14" t="s">
        <v>41</v>
      </c>
      <c r="J5" s="14" t="s">
        <v>42</v>
      </c>
      <c r="K5" s="14" t="s">
        <v>41</v>
      </c>
      <c r="L5" s="14" t="s">
        <v>42</v>
      </c>
      <c r="M5" s="14" t="s">
        <v>41</v>
      </c>
      <c r="N5" s="14" t="s">
        <v>42</v>
      </c>
      <c r="O5" s="14" t="s">
        <v>41</v>
      </c>
      <c r="P5" s="14" t="s">
        <v>42</v>
      </c>
      <c r="Q5" s="14" t="s">
        <v>41</v>
      </c>
      <c r="R5" s="14" t="s">
        <v>42</v>
      </c>
      <c r="S5" s="27" t="s">
        <v>41</v>
      </c>
      <c r="T5" s="27" t="s">
        <v>42</v>
      </c>
    </row>
    <row r="6" spans="1:20" ht="16" thickBot="1">
      <c r="A6" s="15">
        <v>1</v>
      </c>
      <c r="B6" s="16" t="s">
        <v>43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97"/>
      <c r="P6" s="97"/>
      <c r="Q6" s="97"/>
      <c r="R6" s="97"/>
      <c r="S6" s="139">
        <f>(C6+E6+G6+I6+K6+M6+O6+Q6)/8</f>
        <v>0</v>
      </c>
      <c r="T6" s="139">
        <f>(D6+F6+H6+J6+L6+N6+P6+R6)/8</f>
        <v>0</v>
      </c>
    </row>
    <row r="7" spans="1:20" ht="16" thickBot="1">
      <c r="A7" s="15">
        <v>2</v>
      </c>
      <c r="B7" s="16" t="s">
        <v>44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97"/>
      <c r="P7" s="97"/>
      <c r="Q7" s="97"/>
      <c r="R7" s="97"/>
      <c r="S7" s="139">
        <f t="shared" ref="S7:T29" si="0">(C7+E7+G7+I7+K7+M7+O7+Q7)/8</f>
        <v>0</v>
      </c>
      <c r="T7" s="139">
        <f t="shared" si="0"/>
        <v>0</v>
      </c>
    </row>
    <row r="8" spans="1:20" ht="18.75" customHeight="1" thickBot="1">
      <c r="A8" s="15">
        <v>3</v>
      </c>
      <c r="B8" s="16" t="s">
        <v>45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97"/>
      <c r="P8" s="97"/>
      <c r="Q8" s="97"/>
      <c r="R8" s="97"/>
      <c r="S8" s="139">
        <f t="shared" si="0"/>
        <v>0</v>
      </c>
      <c r="T8" s="139">
        <f t="shared" si="0"/>
        <v>0</v>
      </c>
    </row>
    <row r="9" spans="1:20" ht="16" thickBot="1">
      <c r="A9" s="15">
        <v>4</v>
      </c>
      <c r="B9" s="1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97"/>
      <c r="P9" s="97"/>
      <c r="Q9" s="97"/>
      <c r="R9" s="97"/>
      <c r="S9" s="139">
        <f t="shared" si="0"/>
        <v>0</v>
      </c>
      <c r="T9" s="139">
        <f t="shared" si="0"/>
        <v>0</v>
      </c>
    </row>
    <row r="10" spans="1:20" ht="16" thickBot="1">
      <c r="A10" s="15">
        <v>5</v>
      </c>
      <c r="B10" s="1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97"/>
      <c r="P10" s="97"/>
      <c r="Q10" s="97"/>
      <c r="R10" s="97"/>
      <c r="S10" s="139">
        <f t="shared" si="0"/>
        <v>0</v>
      </c>
      <c r="T10" s="139">
        <f t="shared" si="0"/>
        <v>0</v>
      </c>
    </row>
    <row r="11" spans="1:20" ht="16" thickBot="1">
      <c r="A11" s="15">
        <v>6</v>
      </c>
      <c r="B11" s="1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97"/>
      <c r="P11" s="97"/>
      <c r="Q11" s="97"/>
      <c r="R11" s="97"/>
      <c r="S11" s="139">
        <f t="shared" si="0"/>
        <v>0</v>
      </c>
      <c r="T11" s="139">
        <f t="shared" si="0"/>
        <v>0</v>
      </c>
    </row>
    <row r="12" spans="1:20" ht="16" thickBot="1">
      <c r="A12" s="15">
        <v>7</v>
      </c>
      <c r="B12" s="1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97"/>
      <c r="P12" s="97"/>
      <c r="Q12" s="97"/>
      <c r="R12" s="97"/>
      <c r="S12" s="139">
        <f t="shared" si="0"/>
        <v>0</v>
      </c>
      <c r="T12" s="139">
        <f t="shared" si="0"/>
        <v>0</v>
      </c>
    </row>
    <row r="13" spans="1:20" ht="16" thickBot="1">
      <c r="A13" s="15">
        <v>8</v>
      </c>
      <c r="B13" s="1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97"/>
      <c r="P13" s="97"/>
      <c r="Q13" s="97"/>
      <c r="R13" s="97"/>
      <c r="S13" s="139">
        <f t="shared" si="0"/>
        <v>0</v>
      </c>
      <c r="T13" s="139">
        <f t="shared" si="0"/>
        <v>0</v>
      </c>
    </row>
    <row r="14" spans="1:20" ht="16" thickBot="1">
      <c r="A14" s="15">
        <v>9</v>
      </c>
      <c r="B14" s="1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97"/>
      <c r="P14" s="97"/>
      <c r="Q14" s="97"/>
      <c r="R14" s="97"/>
      <c r="S14" s="139">
        <f t="shared" si="0"/>
        <v>0</v>
      </c>
      <c r="T14" s="139">
        <f t="shared" si="0"/>
        <v>0</v>
      </c>
    </row>
    <row r="15" spans="1:20" ht="16" thickBot="1">
      <c r="A15" s="15">
        <v>10</v>
      </c>
      <c r="B15" s="1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97"/>
      <c r="P15" s="97"/>
      <c r="Q15" s="97"/>
      <c r="R15" s="97"/>
      <c r="S15" s="139">
        <f t="shared" si="0"/>
        <v>0</v>
      </c>
      <c r="T15" s="139">
        <f t="shared" si="0"/>
        <v>0</v>
      </c>
    </row>
    <row r="16" spans="1:20" ht="16" thickBot="1">
      <c r="A16" s="15">
        <v>11</v>
      </c>
      <c r="B16" s="1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97"/>
      <c r="P16" s="97"/>
      <c r="Q16" s="97"/>
      <c r="R16" s="97"/>
      <c r="S16" s="139">
        <f t="shared" si="0"/>
        <v>0</v>
      </c>
      <c r="T16" s="139">
        <f t="shared" si="0"/>
        <v>0</v>
      </c>
    </row>
    <row r="17" spans="1:20" ht="16" thickBot="1">
      <c r="A17" s="15">
        <v>12</v>
      </c>
      <c r="B17" s="1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97"/>
      <c r="P17" s="97"/>
      <c r="Q17" s="97"/>
      <c r="R17" s="97"/>
      <c r="S17" s="139">
        <f t="shared" si="0"/>
        <v>0</v>
      </c>
      <c r="T17" s="139">
        <f t="shared" si="0"/>
        <v>0</v>
      </c>
    </row>
    <row r="18" spans="1:20" ht="16" thickBot="1">
      <c r="A18" s="15">
        <v>13</v>
      </c>
      <c r="B18" s="1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97"/>
      <c r="P18" s="97"/>
      <c r="Q18" s="97"/>
      <c r="R18" s="97"/>
      <c r="S18" s="139">
        <f t="shared" si="0"/>
        <v>0</v>
      </c>
      <c r="T18" s="139">
        <f t="shared" si="0"/>
        <v>0</v>
      </c>
    </row>
    <row r="19" spans="1:20" ht="16" thickBot="1">
      <c r="A19" s="15">
        <v>14</v>
      </c>
      <c r="B19" s="1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97"/>
      <c r="P19" s="97"/>
      <c r="Q19" s="97"/>
      <c r="R19" s="97"/>
      <c r="S19" s="139">
        <f t="shared" si="0"/>
        <v>0</v>
      </c>
      <c r="T19" s="139">
        <f t="shared" si="0"/>
        <v>0</v>
      </c>
    </row>
    <row r="20" spans="1:20" ht="16" thickBot="1">
      <c r="A20" s="15">
        <v>15</v>
      </c>
      <c r="B20" s="16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97"/>
      <c r="P20" s="97"/>
      <c r="Q20" s="97"/>
      <c r="R20" s="97"/>
      <c r="S20" s="139">
        <f t="shared" si="0"/>
        <v>0</v>
      </c>
      <c r="T20" s="139">
        <f t="shared" si="0"/>
        <v>0</v>
      </c>
    </row>
    <row r="21" spans="1:20" ht="16" thickBot="1">
      <c r="A21" s="15">
        <v>16</v>
      </c>
      <c r="B21" s="1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97"/>
      <c r="P21" s="97"/>
      <c r="Q21" s="97"/>
      <c r="R21" s="97"/>
      <c r="S21" s="139">
        <f t="shared" si="0"/>
        <v>0</v>
      </c>
      <c r="T21" s="139">
        <f t="shared" si="0"/>
        <v>0</v>
      </c>
    </row>
    <row r="22" spans="1:20" ht="16" thickBot="1">
      <c r="A22" s="15">
        <v>17</v>
      </c>
      <c r="B22" s="16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97"/>
      <c r="P22" s="97"/>
      <c r="Q22" s="97"/>
      <c r="R22" s="97"/>
      <c r="S22" s="139">
        <f t="shared" si="0"/>
        <v>0</v>
      </c>
      <c r="T22" s="139">
        <f t="shared" si="0"/>
        <v>0</v>
      </c>
    </row>
    <row r="23" spans="1:20" ht="16" thickBot="1">
      <c r="A23" s="15">
        <v>18</v>
      </c>
      <c r="B23" s="16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97"/>
      <c r="P23" s="97"/>
      <c r="Q23" s="97"/>
      <c r="R23" s="97"/>
      <c r="S23" s="139">
        <f t="shared" si="0"/>
        <v>0</v>
      </c>
      <c r="T23" s="139">
        <f t="shared" si="0"/>
        <v>0</v>
      </c>
    </row>
    <row r="24" spans="1:20" ht="16" thickBot="1">
      <c r="A24" s="15">
        <v>19</v>
      </c>
      <c r="B24" s="16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97"/>
      <c r="P24" s="97"/>
      <c r="Q24" s="97"/>
      <c r="R24" s="97"/>
      <c r="S24" s="139">
        <f t="shared" si="0"/>
        <v>0</v>
      </c>
      <c r="T24" s="139">
        <f t="shared" si="0"/>
        <v>0</v>
      </c>
    </row>
    <row r="25" spans="1:20" ht="16" thickBot="1">
      <c r="A25" s="15">
        <v>20</v>
      </c>
      <c r="B25" s="16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97"/>
      <c r="P25" s="97"/>
      <c r="Q25" s="97"/>
      <c r="R25" s="97"/>
      <c r="S25" s="139">
        <f t="shared" si="0"/>
        <v>0</v>
      </c>
      <c r="T25" s="139">
        <f t="shared" si="0"/>
        <v>0</v>
      </c>
    </row>
    <row r="26" spans="1:20" ht="16" thickBot="1">
      <c r="A26" s="15">
        <v>21</v>
      </c>
      <c r="B26" s="16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97"/>
      <c r="P26" s="97"/>
      <c r="Q26" s="97"/>
      <c r="R26" s="97"/>
      <c r="S26" s="139">
        <f t="shared" si="0"/>
        <v>0</v>
      </c>
      <c r="T26" s="139">
        <f t="shared" si="0"/>
        <v>0</v>
      </c>
    </row>
    <row r="27" spans="1:20" ht="16" thickBot="1">
      <c r="A27" s="15">
        <v>22</v>
      </c>
      <c r="B27" s="16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97"/>
      <c r="P27" s="97"/>
      <c r="Q27" s="97"/>
      <c r="R27" s="97"/>
      <c r="S27" s="139">
        <f t="shared" si="0"/>
        <v>0</v>
      </c>
      <c r="T27" s="139">
        <f t="shared" si="0"/>
        <v>0</v>
      </c>
    </row>
    <row r="28" spans="1:20" ht="16" thickBot="1">
      <c r="A28" s="15">
        <v>23</v>
      </c>
      <c r="B28" s="16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97"/>
      <c r="P28" s="97"/>
      <c r="Q28" s="97"/>
      <c r="R28" s="97"/>
      <c r="S28" s="139">
        <f t="shared" si="0"/>
        <v>0</v>
      </c>
      <c r="T28" s="139">
        <f t="shared" si="0"/>
        <v>0</v>
      </c>
    </row>
    <row r="29" spans="1:20" ht="16" thickBot="1">
      <c r="A29" s="15">
        <v>24</v>
      </c>
      <c r="B29" s="16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97"/>
      <c r="P29" s="97"/>
      <c r="Q29" s="97"/>
      <c r="R29" s="97"/>
      <c r="S29" s="139">
        <f t="shared" si="0"/>
        <v>0</v>
      </c>
      <c r="T29" s="139">
        <f t="shared" si="0"/>
        <v>0</v>
      </c>
    </row>
    <row r="30" spans="1:20" ht="16" thickBot="1">
      <c r="A30" s="15"/>
      <c r="B30" s="17" t="s">
        <v>46</v>
      </c>
      <c r="C30" s="137">
        <f>(C6+C7+C8+C9+C10+C11+C12+C13+C14+C15+C16+C17+C18+C19+C20+C21+C22+C23+C24+C25+C26+C27+C28+C29)/COUNTA($B$6:$B$29)</f>
        <v>0</v>
      </c>
      <c r="D30" s="137">
        <f t="shared" ref="D30:R30" si="1">(D6+D7+D8+D9+D10+D11+D12+D13+D14+D15+D16+D17+D18+D19+D20+D21+D22+D23+D24+D25+D26+D27+D28+D29)/COUNTA($B$6:$B$29)</f>
        <v>0</v>
      </c>
      <c r="E30" s="137">
        <f t="shared" si="1"/>
        <v>0</v>
      </c>
      <c r="F30" s="137">
        <f t="shared" si="1"/>
        <v>0</v>
      </c>
      <c r="G30" s="137">
        <f t="shared" si="1"/>
        <v>0</v>
      </c>
      <c r="H30" s="137">
        <f t="shared" si="1"/>
        <v>0</v>
      </c>
      <c r="I30" s="137">
        <f t="shared" si="1"/>
        <v>0</v>
      </c>
      <c r="J30" s="137">
        <f t="shared" si="1"/>
        <v>0</v>
      </c>
      <c r="K30" s="137">
        <f t="shared" si="1"/>
        <v>0</v>
      </c>
      <c r="L30" s="137">
        <f t="shared" si="1"/>
        <v>0</v>
      </c>
      <c r="M30" s="137">
        <f t="shared" si="1"/>
        <v>0</v>
      </c>
      <c r="N30" s="137">
        <f t="shared" si="1"/>
        <v>0</v>
      </c>
      <c r="O30" s="137">
        <f t="shared" si="1"/>
        <v>0</v>
      </c>
      <c r="P30" s="137">
        <f t="shared" si="1"/>
        <v>0</v>
      </c>
      <c r="Q30" s="137">
        <f t="shared" si="1"/>
        <v>0</v>
      </c>
      <c r="R30" s="137">
        <f t="shared" si="1"/>
        <v>0</v>
      </c>
      <c r="S30" s="138">
        <f t="shared" ref="S30" si="2">(C30+E30+G30+I30+K30+M30+O30+Q30)/8</f>
        <v>0</v>
      </c>
      <c r="T30" s="138">
        <f t="shared" ref="T30" si="3">(D30+F30+H30+J30+L30+N30+P30+R30)/8</f>
        <v>0</v>
      </c>
    </row>
    <row r="32" spans="1:20" ht="15">
      <c r="B32" s="18" t="s">
        <v>47</v>
      </c>
      <c r="C32" s="19"/>
      <c r="D32" s="19"/>
      <c r="E32" s="19"/>
      <c r="F32" s="19"/>
    </row>
    <row r="33" spans="2:6" ht="30">
      <c r="B33" s="20"/>
      <c r="C33" s="21" t="s">
        <v>48</v>
      </c>
      <c r="D33" s="21" t="s">
        <v>49</v>
      </c>
      <c r="E33" s="21" t="s">
        <v>50</v>
      </c>
      <c r="F33" s="21" t="s">
        <v>51</v>
      </c>
    </row>
    <row r="34" spans="2:6" ht="15.5">
      <c r="B34" s="22" t="s">
        <v>52</v>
      </c>
      <c r="C34" s="23">
        <f>COUNTA(B6:B29)</f>
        <v>3</v>
      </c>
      <c r="D34" s="23">
        <f>COUNTIF(S6:S29,"&gt;=3,8")</f>
        <v>0</v>
      </c>
      <c r="E34" s="23">
        <f>COUNTIFS(S6:S29,"&lt;3,7",S6:S29,"&gt;=2,3")</f>
        <v>0</v>
      </c>
      <c r="F34" s="23">
        <f>COUNTIFS(S6:S29,"&lt;2,2",S6:S29,"&gt;0")</f>
        <v>0</v>
      </c>
    </row>
    <row r="35" spans="2:6" ht="15.5">
      <c r="B35" s="22" t="s">
        <v>53</v>
      </c>
      <c r="C35" s="23">
        <v>100</v>
      </c>
      <c r="D35" s="23">
        <f>D34*C35/C34</f>
        <v>0</v>
      </c>
      <c r="E35" s="24">
        <f>E34*C35/C34</f>
        <v>0</v>
      </c>
      <c r="F35" s="24">
        <f>F34*C35/C34</f>
        <v>0</v>
      </c>
    </row>
    <row r="36" spans="2:6" ht="15.5">
      <c r="B36" s="25"/>
      <c r="C36" s="19"/>
      <c r="D36" s="19"/>
      <c r="E36" s="19"/>
      <c r="F36" s="19"/>
    </row>
    <row r="37" spans="2:6" ht="15">
      <c r="B37" s="18" t="s">
        <v>54</v>
      </c>
      <c r="C37" s="19"/>
      <c r="D37" s="19"/>
      <c r="E37" s="19"/>
      <c r="F37" s="19"/>
    </row>
    <row r="38" spans="2:6" ht="30">
      <c r="B38" s="20"/>
      <c r="C38" s="26" t="s">
        <v>48</v>
      </c>
      <c r="D38" s="21" t="s">
        <v>49</v>
      </c>
      <c r="E38" s="21" t="s">
        <v>50</v>
      </c>
      <c r="F38" s="21" t="s">
        <v>51</v>
      </c>
    </row>
    <row r="39" spans="2:6" ht="15.5">
      <c r="B39" s="22" t="s">
        <v>52</v>
      </c>
      <c r="C39" s="23">
        <f>COUNTA(B5:B28)</f>
        <v>3</v>
      </c>
      <c r="D39" s="23">
        <f>COUNTIF(T6:T29,"&gt;=3,8")</f>
        <v>0</v>
      </c>
      <c r="E39" s="23">
        <f>COUNTIFS(T6:T29,"&lt;3,7",T6:T29,"&gt;=2,3")</f>
        <v>0</v>
      </c>
      <c r="F39" s="23">
        <f>COUNTIFS(T6:T29,"&lt;2,2",T6:T29,"&gt;0")</f>
        <v>0</v>
      </c>
    </row>
    <row r="40" spans="2:6" ht="15.5">
      <c r="B40" s="22" t="s">
        <v>53</v>
      </c>
      <c r="C40" s="23">
        <v>100</v>
      </c>
      <c r="D40" s="24">
        <f>D39*C40/C39</f>
        <v>0</v>
      </c>
      <c r="E40" s="24">
        <f>E39*C40/C39</f>
        <v>0</v>
      </c>
      <c r="F40" s="24">
        <f>F39*C40/C39</f>
        <v>0</v>
      </c>
    </row>
  </sheetData>
  <sheetProtection algorithmName="SHA-512" hashValue="vNtEWWZ9lUrL7Sq9BsJbLM9JpLsBOgvqEI5IMfU2jRw1e7DJILINwaLdxlwilOaUEr3+UiP22yNYQ6VTMzEnqw==" saltValue="jLOZ3wPiF77H7LEFPIBxFg==" spinCount="100000" sheet="1" formatCells="0" formatColumns="0" formatRows="0" insertColumns="0" insertRows="0" insertHyperlinks="0" deleteColumns="0" deleteRows="0" sort="0" autoFilter="0" pivotTables="0"/>
  <mergeCells count="12">
    <mergeCell ref="R1:S1"/>
    <mergeCell ref="A3:A5"/>
    <mergeCell ref="B3:B5"/>
    <mergeCell ref="C3:D4"/>
    <mergeCell ref="E3:F4"/>
    <mergeCell ref="G3:H4"/>
    <mergeCell ref="I3:J4"/>
    <mergeCell ref="K3:L4"/>
    <mergeCell ref="M3:N4"/>
    <mergeCell ref="O3:P4"/>
    <mergeCell ref="Q3:R4"/>
    <mergeCell ref="S3:T4"/>
  </mergeCells>
  <hyperlinks>
    <hyperlink ref="R1" location="ОГЛАВЛЕНИЕ!A1" display="ОГЛАВЛЕНИЕ" xr:uid="{00000000-0004-0000-1500-000000000000}"/>
  </hyperlinks>
  <pageMargins left="0.37886904761904761" right="0.38883928571428572" top="0.56101190476190477" bottom="0.75" header="0.3" footer="0.3"/>
  <pageSetup paperSize="9" scale="67" fitToWidth="0" orientation="landscape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tabColor rgb="FF00B0F0"/>
    <pageSetUpPr fitToPage="1"/>
  </sheetPr>
  <dimension ref="A1:F44"/>
  <sheetViews>
    <sheetView view="pageLayout" zoomScaleNormal="100" workbookViewId="0">
      <selection activeCell="E6" sqref="E6"/>
    </sheetView>
  </sheetViews>
  <sheetFormatPr defaultRowHeight="14.5"/>
  <cols>
    <col min="2" max="2" width="11.1796875" customWidth="1"/>
    <col min="3" max="3" width="24.7265625" customWidth="1"/>
    <col min="4" max="4" width="26.1796875" customWidth="1"/>
    <col min="5" max="5" width="20.26953125" customWidth="1"/>
  </cols>
  <sheetData>
    <row r="1" spans="1:6" ht="39.75" customHeight="1">
      <c r="A1" s="264" t="s">
        <v>385</v>
      </c>
      <c r="B1" s="264"/>
      <c r="C1" s="264"/>
      <c r="D1" s="264"/>
      <c r="E1" s="264"/>
      <c r="F1" s="264"/>
    </row>
    <row r="2" spans="1:6" ht="18.75" customHeight="1">
      <c r="A2" s="2"/>
      <c r="B2" s="2"/>
      <c r="C2" s="2"/>
      <c r="D2" s="2"/>
      <c r="E2" s="282" t="s">
        <v>384</v>
      </c>
      <c r="F2" s="282"/>
    </row>
    <row r="3" spans="1:6" ht="17.5">
      <c r="B3" s="2"/>
      <c r="C3" s="2"/>
      <c r="D3" s="2"/>
      <c r="E3" s="2"/>
      <c r="F3" s="2"/>
    </row>
    <row r="4" spans="1:6" ht="92.25" customHeight="1">
      <c r="B4" s="3"/>
      <c r="C4" s="4" t="s">
        <v>314</v>
      </c>
      <c r="D4" s="4" t="s">
        <v>315</v>
      </c>
      <c r="E4" s="142" t="s">
        <v>316</v>
      </c>
      <c r="F4" s="61"/>
    </row>
    <row r="5" spans="1:6" ht="15">
      <c r="B5" s="6"/>
      <c r="C5" s="7">
        <v>1</v>
      </c>
      <c r="D5" s="7">
        <v>2</v>
      </c>
      <c r="E5" s="143" t="s">
        <v>328</v>
      </c>
      <c r="F5" s="64"/>
    </row>
    <row r="6" spans="1:6" ht="18">
      <c r="B6" s="8" t="s">
        <v>123</v>
      </c>
      <c r="C6" s="67">
        <f>'ФР-1'!$AM$32</f>
        <v>0</v>
      </c>
      <c r="D6" s="67">
        <f>'ФР-2'!S30</f>
        <v>0</v>
      </c>
      <c r="E6" s="144">
        <f>(C6+D6)/2</f>
        <v>0</v>
      </c>
      <c r="F6" s="46"/>
    </row>
    <row r="7" spans="1:6" ht="18">
      <c r="B7" s="8" t="s">
        <v>124</v>
      </c>
      <c r="C7" s="67">
        <f>'ФР-1'!$AN$32</f>
        <v>0</v>
      </c>
      <c r="D7" s="67">
        <f>'ФР-2'!T30</f>
        <v>0</v>
      </c>
      <c r="E7" s="144">
        <f>(C7+D7)/2</f>
        <v>0</v>
      </c>
      <c r="F7" s="46"/>
    </row>
    <row r="8" spans="1:6">
      <c r="B8" s="1"/>
      <c r="C8" s="1"/>
      <c r="D8" s="1"/>
      <c r="E8" s="1"/>
      <c r="F8" s="1"/>
    </row>
    <row r="9" spans="1:6">
      <c r="B9" s="1"/>
      <c r="C9" s="1"/>
      <c r="D9" s="1"/>
      <c r="E9" s="1"/>
      <c r="F9" s="1"/>
    </row>
    <row r="10" spans="1:6">
      <c r="B10" s="1"/>
      <c r="C10" s="1"/>
      <c r="D10" s="1"/>
      <c r="E10" s="1"/>
      <c r="F10" s="1"/>
    </row>
    <row r="11" spans="1:6">
      <c r="B11" s="1"/>
      <c r="C11" s="1"/>
      <c r="D11" s="1"/>
      <c r="E11" s="1"/>
      <c r="F11" s="1"/>
    </row>
    <row r="12" spans="1:6">
      <c r="B12" s="1"/>
      <c r="C12" s="1"/>
      <c r="D12" s="1"/>
      <c r="E12" s="1"/>
      <c r="F12" s="1"/>
    </row>
    <row r="13" spans="1:6">
      <c r="B13" s="1"/>
      <c r="C13" s="1"/>
      <c r="D13" s="1"/>
      <c r="E13" s="1"/>
      <c r="F13" s="1"/>
    </row>
    <row r="14" spans="1:6">
      <c r="B14" s="1"/>
      <c r="C14" s="1"/>
      <c r="D14" s="1"/>
      <c r="E14" s="1"/>
      <c r="F14" s="1"/>
    </row>
    <row r="15" spans="1:6">
      <c r="B15" s="1"/>
      <c r="C15" s="1"/>
      <c r="D15" s="1"/>
      <c r="E15" s="1"/>
      <c r="F15" s="1"/>
    </row>
    <row r="16" spans="1:6">
      <c r="B16" s="1"/>
      <c r="C16" s="1"/>
      <c r="D16" s="1"/>
      <c r="E16" s="1"/>
      <c r="F16" s="1"/>
    </row>
    <row r="17" spans="1:6">
      <c r="B17" s="1"/>
      <c r="C17" s="1"/>
      <c r="D17" s="1"/>
      <c r="E17" s="1"/>
      <c r="F17" s="1"/>
    </row>
    <row r="18" spans="1:6">
      <c r="B18" s="1"/>
      <c r="C18" s="1"/>
      <c r="D18" s="1"/>
      <c r="E18" s="1"/>
      <c r="F18" s="1"/>
    </row>
    <row r="19" spans="1:6">
      <c r="B19" s="1"/>
      <c r="C19" s="1"/>
      <c r="D19" s="1"/>
      <c r="E19" s="1"/>
      <c r="F19" s="1"/>
    </row>
    <row r="20" spans="1:6">
      <c r="B20" s="1"/>
      <c r="C20" s="1"/>
      <c r="D20" s="1"/>
      <c r="E20" s="1"/>
      <c r="F20" s="1"/>
    </row>
    <row r="21" spans="1:6">
      <c r="B21" s="1"/>
      <c r="C21" s="1"/>
      <c r="D21" s="1"/>
      <c r="E21" s="1"/>
      <c r="F21" s="1"/>
    </row>
    <row r="22" spans="1:6">
      <c r="B22" s="1"/>
      <c r="C22" s="1"/>
      <c r="D22" s="1"/>
      <c r="E22" s="1"/>
      <c r="F22" s="1"/>
    </row>
    <row r="23" spans="1:6">
      <c r="B23" s="1"/>
      <c r="C23" s="1"/>
      <c r="D23" s="1"/>
      <c r="E23" s="1"/>
      <c r="F23" s="1"/>
    </row>
    <row r="24" spans="1:6">
      <c r="B24" s="1"/>
      <c r="C24" s="1"/>
      <c r="D24" s="1"/>
      <c r="E24" s="1"/>
      <c r="F24" s="1"/>
    </row>
    <row r="25" spans="1:6">
      <c r="B25" s="1"/>
      <c r="C25" s="1"/>
      <c r="D25" s="1"/>
      <c r="E25" s="1"/>
      <c r="F25" s="1"/>
    </row>
    <row r="26" spans="1:6">
      <c r="B26" s="1"/>
      <c r="C26" s="1"/>
      <c r="D26" s="1"/>
      <c r="E26" s="1"/>
      <c r="F26" s="1"/>
    </row>
    <row r="27" spans="1:6">
      <c r="B27" s="1"/>
      <c r="C27" s="1"/>
      <c r="D27" s="1"/>
      <c r="E27" s="1"/>
      <c r="F27" s="1"/>
    </row>
    <row r="28" spans="1:6" ht="15.5">
      <c r="A28" s="302" t="s">
        <v>125</v>
      </c>
      <c r="B28" s="302"/>
      <c r="C28" s="1"/>
      <c r="D28" s="1"/>
      <c r="E28" s="1"/>
      <c r="F28" s="1"/>
    </row>
    <row r="29" spans="1:6" ht="15.5">
      <c r="A29" s="68" t="s">
        <v>126</v>
      </c>
      <c r="B29" s="68"/>
      <c r="C29" s="70"/>
      <c r="D29" s="263"/>
      <c r="E29" s="263"/>
      <c r="F29" s="263"/>
    </row>
    <row r="30" spans="1:6">
      <c r="A30" s="98"/>
      <c r="B30" s="69"/>
      <c r="C30" s="69"/>
      <c r="D30" s="261"/>
      <c r="E30" s="261"/>
      <c r="F30" s="261"/>
    </row>
    <row r="31" spans="1:6">
      <c r="A31" s="99"/>
      <c r="B31" s="71"/>
      <c r="C31" s="71"/>
      <c r="D31" s="261"/>
      <c r="E31" s="261"/>
      <c r="F31" s="261"/>
    </row>
    <row r="32" spans="1:6">
      <c r="A32" s="99"/>
      <c r="B32" s="71"/>
      <c r="C32" s="71"/>
      <c r="D32" s="261"/>
      <c r="E32" s="261"/>
      <c r="F32" s="261"/>
    </row>
    <row r="33" spans="1:6">
      <c r="A33" s="99"/>
      <c r="B33" s="71"/>
      <c r="C33" s="71"/>
      <c r="D33" s="261"/>
      <c r="E33" s="261"/>
      <c r="F33" s="261"/>
    </row>
    <row r="34" spans="1:6">
      <c r="A34" s="99"/>
      <c r="B34" s="71"/>
      <c r="C34" s="71"/>
      <c r="D34" s="261"/>
      <c r="E34" s="261"/>
      <c r="F34" s="261"/>
    </row>
    <row r="35" spans="1:6">
      <c r="A35" s="99"/>
      <c r="B35" s="71"/>
      <c r="C35" s="71"/>
      <c r="D35" s="261"/>
      <c r="E35" s="261"/>
      <c r="F35" s="261"/>
    </row>
    <row r="36" spans="1:6">
      <c r="B36" s="1"/>
      <c r="C36" s="1"/>
      <c r="D36" s="1"/>
      <c r="E36" s="1"/>
      <c r="F36" s="1"/>
    </row>
    <row r="37" spans="1:6" ht="15.5">
      <c r="A37" s="68" t="s">
        <v>127</v>
      </c>
      <c r="B37" s="68"/>
      <c r="C37" s="70"/>
      <c r="D37" s="263"/>
      <c r="E37" s="263"/>
      <c r="F37" s="263"/>
    </row>
    <row r="38" spans="1:6">
      <c r="A38" s="98"/>
      <c r="B38" s="69"/>
      <c r="C38" s="69"/>
      <c r="D38" s="261"/>
      <c r="E38" s="261"/>
      <c r="F38" s="261"/>
    </row>
    <row r="39" spans="1:6">
      <c r="A39" s="99"/>
      <c r="B39" s="71"/>
      <c r="C39" s="71"/>
      <c r="D39" s="261"/>
      <c r="E39" s="261"/>
      <c r="F39" s="261"/>
    </row>
    <row r="40" spans="1:6">
      <c r="A40" s="99"/>
      <c r="B40" s="71"/>
      <c r="C40" s="71"/>
      <c r="D40" s="261"/>
      <c r="E40" s="261"/>
      <c r="F40" s="261"/>
    </row>
    <row r="41" spans="1:6">
      <c r="A41" s="99"/>
      <c r="B41" s="71"/>
      <c r="C41" s="71"/>
      <c r="D41" s="261"/>
      <c r="E41" s="261"/>
      <c r="F41" s="261"/>
    </row>
    <row r="42" spans="1:6">
      <c r="A42" s="99"/>
      <c r="B42" s="71"/>
      <c r="C42" s="71"/>
      <c r="D42" s="261"/>
      <c r="E42" s="261"/>
      <c r="F42" s="261"/>
    </row>
    <row r="43" spans="1:6">
      <c r="A43" s="99"/>
      <c r="B43" s="71"/>
      <c r="C43" s="71"/>
      <c r="D43" s="261"/>
      <c r="E43" s="261"/>
      <c r="F43" s="261"/>
    </row>
    <row r="44" spans="1:6">
      <c r="B44" s="1"/>
      <c r="C44" s="1"/>
      <c r="D44" s="1"/>
      <c r="E44" s="1"/>
      <c r="F44" s="1"/>
    </row>
  </sheetData>
  <sheetProtection algorithmName="SHA-512" hashValue="jcjGVigg5eBz2bcEQNTL3kA8f6DeipoRbdS3PxSma1kVrOF2fSJIgL5IVgiLos+PQgyuPWUqRzfPIqxtkhLy9Q==" saltValue="X4zonAtZXgVWvP3WO48yXQ==" spinCount="100000" sheet="1" formatCells="0" formatColumns="0" formatRows="0" insertColumns="0" insertHyperlinks="0" deleteColumns="0" deleteRows="0" sort="0" autoFilter="0" pivotTables="0"/>
  <mergeCells count="17">
    <mergeCell ref="A1:F1"/>
    <mergeCell ref="E2:F2"/>
    <mergeCell ref="D38:F38"/>
    <mergeCell ref="D29:F29"/>
    <mergeCell ref="D30:F30"/>
    <mergeCell ref="D31:F31"/>
    <mergeCell ref="D32:F32"/>
    <mergeCell ref="A28:B28"/>
    <mergeCell ref="D33:F33"/>
    <mergeCell ref="D34:F34"/>
    <mergeCell ref="D35:F35"/>
    <mergeCell ref="D37:F37"/>
    <mergeCell ref="D39:F39"/>
    <mergeCell ref="D40:F40"/>
    <mergeCell ref="D41:F41"/>
    <mergeCell ref="D42:F42"/>
    <mergeCell ref="D43:F43"/>
  </mergeCells>
  <hyperlinks>
    <hyperlink ref="E2" location="ОГЛАВЛЕНИЕ!A1" display="ОГЛАВЛЕНИЕ" xr:uid="{00000000-0004-0000-1600-000000000000}"/>
  </hyperlinks>
  <pageMargins left="0.7" right="0.7" top="0.75" bottom="0.75" header="0.3" footer="0.3"/>
  <pageSetup paperSize="9" scale="88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tabColor rgb="FFFF0000"/>
    <pageSetUpPr fitToPage="1"/>
  </sheetPr>
  <dimension ref="A1:H68"/>
  <sheetViews>
    <sheetView view="pageLayout" zoomScaleNormal="100" workbookViewId="0">
      <selection activeCell="H3" sqref="H3"/>
    </sheetView>
  </sheetViews>
  <sheetFormatPr defaultColWidth="9.1796875" defaultRowHeight="14.5"/>
  <cols>
    <col min="1" max="1" width="9.1796875" style="1"/>
    <col min="2" max="2" width="11.81640625" style="1" customWidth="1"/>
    <col min="3" max="3" width="17.7265625" style="1" customWidth="1"/>
    <col min="4" max="4" width="18.81640625" style="1" customWidth="1"/>
    <col min="5" max="5" width="18.453125" style="1" customWidth="1"/>
    <col min="6" max="6" width="17.7265625" style="1" customWidth="1"/>
    <col min="7" max="7" width="18" style="1" customWidth="1"/>
    <col min="8" max="8" width="18.7265625" style="1" customWidth="1"/>
    <col min="9" max="16384" width="9.1796875" style="1"/>
  </cols>
  <sheetData>
    <row r="1" spans="1:8" ht="17.5">
      <c r="B1" s="264" t="s">
        <v>317</v>
      </c>
      <c r="C1" s="264"/>
      <c r="D1" s="264"/>
      <c r="E1" s="264"/>
      <c r="F1" s="264"/>
      <c r="G1" s="264"/>
      <c r="H1" s="264"/>
    </row>
    <row r="2" spans="1:8" ht="17.5">
      <c r="B2" s="264" t="s">
        <v>341</v>
      </c>
      <c r="C2" s="264"/>
      <c r="D2" s="264"/>
      <c r="E2" s="264"/>
      <c r="F2" s="264"/>
      <c r="G2" s="264"/>
      <c r="H2" s="264"/>
    </row>
    <row r="3" spans="1:8" ht="17.5">
      <c r="B3" s="2"/>
      <c r="C3" s="2"/>
      <c r="D3" s="2"/>
      <c r="E3" s="2"/>
      <c r="F3" s="2"/>
      <c r="G3" s="2"/>
      <c r="H3" s="106" t="s">
        <v>384</v>
      </c>
    </row>
    <row r="4" spans="1:8" s="69" customFormat="1" ht="17.5">
      <c r="A4" s="1"/>
      <c r="B4" s="111"/>
      <c r="C4" s="111"/>
      <c r="D4" s="111"/>
      <c r="E4" s="111"/>
      <c r="F4" s="111"/>
      <c r="G4" s="111"/>
    </row>
    <row r="5" spans="1:8" ht="46.5">
      <c r="A5" s="112"/>
      <c r="B5" s="108"/>
      <c r="C5" s="109" t="s">
        <v>318</v>
      </c>
      <c r="D5" s="109" t="s">
        <v>319</v>
      </c>
      <c r="E5" s="109" t="s">
        <v>320</v>
      </c>
      <c r="F5" s="109" t="s">
        <v>321</v>
      </c>
      <c r="G5" s="110" t="s">
        <v>322</v>
      </c>
      <c r="H5" s="140" t="s">
        <v>316</v>
      </c>
    </row>
    <row r="6" spans="1:8" ht="15">
      <c r="B6" s="6"/>
      <c r="C6" s="7" t="s">
        <v>323</v>
      </c>
      <c r="D6" s="7" t="s">
        <v>324</v>
      </c>
      <c r="E6" s="7" t="s">
        <v>325</v>
      </c>
      <c r="F6" s="7" t="s">
        <v>326</v>
      </c>
      <c r="G6" s="7" t="s">
        <v>327</v>
      </c>
      <c r="H6" s="141" t="s">
        <v>328</v>
      </c>
    </row>
    <row r="7" spans="1:8" ht="18">
      <c r="B7" s="8" t="s">
        <v>123</v>
      </c>
      <c r="C7" s="151">
        <f>'ИТОГ РР'!F6</f>
        <v>0.23749999999999996</v>
      </c>
      <c r="D7" s="67">
        <f>'ИТОГ ПР'!E6</f>
        <v>0</v>
      </c>
      <c r="E7" s="147">
        <f>'ИТОГ СК'!F6</f>
        <v>0.33333333333333331</v>
      </c>
      <c r="F7" s="153">
        <f>'ИТОГ ХЭ'!H6</f>
        <v>0.88359788359788372</v>
      </c>
      <c r="G7" s="154">
        <f>'ИТОГ ФР'!E6</f>
        <v>0</v>
      </c>
      <c r="H7" s="155">
        <f>(C7+D7+E7+F7+G7)/5</f>
        <v>0.29088624338624341</v>
      </c>
    </row>
    <row r="8" spans="1:8" ht="18">
      <c r="B8" s="8" t="s">
        <v>124</v>
      </c>
      <c r="C8" s="151">
        <f>'ИТОГ РР'!F7</f>
        <v>0.31250000000000006</v>
      </c>
      <c r="D8" s="67">
        <f>'ИТОГ ПР'!E7</f>
        <v>0</v>
      </c>
      <c r="E8" s="147">
        <f>'ИТОГ СК'!F7</f>
        <v>0.44444444444444442</v>
      </c>
      <c r="F8" s="153">
        <f>'ИТОГ ХЭ'!H7</f>
        <v>1.037037037037037</v>
      </c>
      <c r="G8" s="154">
        <f>'ИТОГ ФР'!E7</f>
        <v>0</v>
      </c>
      <c r="H8" s="155">
        <f>(C8+D8+E8+F8+G8)/5</f>
        <v>0.35879629629629628</v>
      </c>
    </row>
    <row r="29" spans="2:2" ht="15.5">
      <c r="B29" s="9" t="s">
        <v>329</v>
      </c>
    </row>
    <row r="31" spans="2:2">
      <c r="B31" s="100" t="s">
        <v>330</v>
      </c>
    </row>
    <row r="32" spans="2:2">
      <c r="B32" s="100" t="s">
        <v>331</v>
      </c>
    </row>
    <row r="33" spans="2:8">
      <c r="B33" s="101" t="s">
        <v>332</v>
      </c>
      <c r="C33" s="263"/>
      <c r="D33" s="263"/>
      <c r="E33" s="263"/>
      <c r="F33" s="263"/>
      <c r="G33" s="263"/>
      <c r="H33" s="263"/>
    </row>
    <row r="34" spans="2:8">
      <c r="B34" s="101" t="s">
        <v>333</v>
      </c>
      <c r="C34" s="263"/>
      <c r="D34" s="263"/>
      <c r="E34" s="263"/>
      <c r="F34" s="263"/>
      <c r="G34" s="263"/>
      <c r="H34" s="263"/>
    </row>
    <row r="35" spans="2:8">
      <c r="B35" s="101" t="s">
        <v>334</v>
      </c>
      <c r="C35" s="261"/>
      <c r="D35" s="261"/>
      <c r="E35" s="261"/>
      <c r="F35" s="261"/>
      <c r="G35" s="261"/>
      <c r="H35" s="261"/>
    </row>
    <row r="38" spans="2:8">
      <c r="B38" s="100" t="s">
        <v>335</v>
      </c>
    </row>
    <row r="39" spans="2:8">
      <c r="B39" s="303" t="s">
        <v>336</v>
      </c>
      <c r="C39" s="303"/>
      <c r="D39" s="303"/>
      <c r="E39" s="263"/>
      <c r="F39" s="263"/>
      <c r="G39" s="263"/>
      <c r="H39" s="263"/>
    </row>
    <row r="40" spans="2:8">
      <c r="B40" s="102"/>
      <c r="C40" s="102"/>
      <c r="D40" s="102"/>
      <c r="E40" s="10"/>
      <c r="F40" s="10"/>
      <c r="G40" s="10"/>
      <c r="H40" s="10"/>
    </row>
    <row r="41" spans="2:8">
      <c r="B41" s="103"/>
      <c r="C41" s="103"/>
      <c r="D41" s="103"/>
      <c r="E41" s="10"/>
      <c r="F41" s="10"/>
      <c r="G41" s="10"/>
      <c r="H41" s="10"/>
    </row>
    <row r="42" spans="2:8">
      <c r="B42" s="103"/>
      <c r="C42" s="103"/>
      <c r="D42" s="103"/>
      <c r="E42" s="10"/>
      <c r="F42" s="10"/>
      <c r="G42" s="10"/>
      <c r="H42" s="10"/>
    </row>
    <row r="43" spans="2:8">
      <c r="B43" s="103"/>
      <c r="C43" s="103"/>
      <c r="D43" s="103"/>
      <c r="E43" s="10"/>
      <c r="F43" s="10"/>
      <c r="G43" s="10"/>
      <c r="H43" s="10"/>
    </row>
    <row r="44" spans="2:8">
      <c r="B44" s="103"/>
      <c r="C44" s="103"/>
      <c r="D44" s="103"/>
      <c r="E44" s="10"/>
      <c r="F44" s="10"/>
      <c r="G44" s="10"/>
      <c r="H44" s="10"/>
    </row>
    <row r="45" spans="2:8">
      <c r="B45" s="303" t="s">
        <v>337</v>
      </c>
      <c r="C45" s="303"/>
      <c r="D45" s="303"/>
      <c r="E45" s="261"/>
      <c r="F45" s="261"/>
      <c r="G45" s="261"/>
      <c r="H45" s="261"/>
    </row>
    <row r="46" spans="2:8">
      <c r="B46" s="102"/>
      <c r="C46" s="102"/>
      <c r="D46" s="102"/>
      <c r="E46" s="11"/>
      <c r="F46" s="11"/>
      <c r="G46" s="11"/>
      <c r="H46" s="11"/>
    </row>
    <row r="47" spans="2:8">
      <c r="B47" s="103"/>
      <c r="C47" s="103"/>
      <c r="D47" s="103"/>
      <c r="E47" s="11"/>
      <c r="F47" s="11"/>
      <c r="G47" s="11"/>
      <c r="H47" s="11"/>
    </row>
    <row r="48" spans="2:8">
      <c r="B48" s="103"/>
      <c r="C48" s="103"/>
      <c r="D48" s="103"/>
      <c r="E48" s="11"/>
      <c r="F48" s="11"/>
      <c r="G48" s="11"/>
      <c r="H48" s="11"/>
    </row>
    <row r="49" spans="2:8">
      <c r="B49" s="103"/>
      <c r="C49" s="103"/>
      <c r="D49" s="103"/>
      <c r="E49" s="11"/>
      <c r="F49" s="11"/>
      <c r="G49" s="11"/>
      <c r="H49" s="11"/>
    </row>
    <row r="50" spans="2:8">
      <c r="B50" s="103"/>
      <c r="C50" s="103"/>
      <c r="D50" s="103"/>
      <c r="E50" s="11"/>
      <c r="F50" s="11"/>
      <c r="G50" s="11"/>
      <c r="H50" s="11"/>
    </row>
    <row r="51" spans="2:8">
      <c r="B51" s="303" t="s">
        <v>338</v>
      </c>
      <c r="C51" s="303"/>
      <c r="D51" s="303"/>
      <c r="E51" s="261"/>
      <c r="F51" s="261"/>
      <c r="G51" s="261"/>
      <c r="H51" s="261"/>
    </row>
    <row r="52" spans="2:8">
      <c r="B52" s="102"/>
      <c r="C52" s="102"/>
      <c r="D52" s="102"/>
      <c r="E52" s="11"/>
      <c r="F52" s="11"/>
      <c r="G52" s="11"/>
      <c r="H52" s="11"/>
    </row>
    <row r="53" spans="2:8">
      <c r="B53" s="103"/>
      <c r="C53" s="103"/>
      <c r="D53" s="103"/>
      <c r="E53" s="11"/>
      <c r="F53" s="11"/>
      <c r="G53" s="11"/>
      <c r="H53" s="11"/>
    </row>
    <row r="54" spans="2:8">
      <c r="B54" s="103"/>
      <c r="C54" s="103"/>
      <c r="D54" s="103"/>
      <c r="E54" s="11"/>
      <c r="F54" s="11"/>
      <c r="G54" s="11"/>
      <c r="H54" s="11"/>
    </row>
    <row r="55" spans="2:8">
      <c r="B55" s="103"/>
      <c r="C55" s="103"/>
      <c r="D55" s="103"/>
      <c r="E55" s="11"/>
      <c r="F55" s="11"/>
      <c r="G55" s="11"/>
      <c r="H55" s="11"/>
    </row>
    <row r="56" spans="2:8">
      <c r="B56" s="103"/>
      <c r="C56" s="103"/>
      <c r="D56" s="103"/>
      <c r="E56" s="11"/>
      <c r="F56" s="11"/>
      <c r="G56" s="11"/>
      <c r="H56" s="11"/>
    </row>
    <row r="57" spans="2:8">
      <c r="B57" s="303" t="s">
        <v>339</v>
      </c>
      <c r="C57" s="303"/>
      <c r="D57" s="303"/>
      <c r="E57" s="261"/>
      <c r="F57" s="261"/>
      <c r="G57" s="261"/>
      <c r="H57" s="261"/>
    </row>
    <row r="58" spans="2:8">
      <c r="B58" s="102"/>
      <c r="C58" s="102"/>
      <c r="D58" s="102"/>
      <c r="E58" s="11"/>
      <c r="F58" s="11"/>
      <c r="G58" s="11"/>
      <c r="H58" s="11"/>
    </row>
    <row r="59" spans="2:8">
      <c r="B59" s="103"/>
      <c r="C59" s="103"/>
      <c r="D59" s="103"/>
      <c r="E59" s="11"/>
      <c r="F59" s="11"/>
      <c r="G59" s="11"/>
      <c r="H59" s="11"/>
    </row>
    <row r="60" spans="2:8">
      <c r="B60" s="103"/>
      <c r="C60" s="103"/>
      <c r="D60" s="103"/>
      <c r="E60" s="11"/>
      <c r="F60" s="11"/>
      <c r="G60" s="11"/>
      <c r="H60" s="11"/>
    </row>
    <row r="61" spans="2:8">
      <c r="B61" s="103"/>
      <c r="C61" s="103"/>
      <c r="D61" s="103"/>
      <c r="E61" s="11"/>
      <c r="F61" s="11"/>
      <c r="G61" s="11"/>
      <c r="H61" s="11"/>
    </row>
    <row r="62" spans="2:8">
      <c r="B62" s="103"/>
      <c r="C62" s="103"/>
      <c r="D62" s="103"/>
      <c r="E62" s="11"/>
      <c r="F62" s="11"/>
      <c r="G62" s="11"/>
      <c r="H62" s="11"/>
    </row>
    <row r="63" spans="2:8">
      <c r="B63" s="303" t="s">
        <v>340</v>
      </c>
      <c r="C63" s="303"/>
      <c r="D63" s="303"/>
      <c r="E63" s="261"/>
      <c r="F63" s="261"/>
      <c r="G63" s="261"/>
      <c r="H63" s="261"/>
    </row>
    <row r="64" spans="2:8">
      <c r="B64" s="69"/>
      <c r="C64" s="69"/>
      <c r="D64" s="69"/>
      <c r="E64" s="261"/>
      <c r="F64" s="261"/>
      <c r="G64" s="261"/>
      <c r="H64" s="261"/>
    </row>
    <row r="65" spans="2:8">
      <c r="B65" s="71"/>
      <c r="C65" s="71"/>
      <c r="D65" s="71"/>
      <c r="E65" s="261"/>
      <c r="F65" s="261"/>
      <c r="G65" s="261"/>
      <c r="H65" s="261"/>
    </row>
    <row r="66" spans="2:8">
      <c r="B66" s="71"/>
      <c r="C66" s="71"/>
      <c r="D66" s="71"/>
      <c r="E66" s="261"/>
      <c r="F66" s="261"/>
      <c r="G66" s="261"/>
      <c r="H66" s="261"/>
    </row>
    <row r="67" spans="2:8">
      <c r="B67" s="71"/>
      <c r="C67" s="71"/>
      <c r="D67" s="71"/>
      <c r="E67" s="261"/>
      <c r="F67" s="261"/>
      <c r="G67" s="261"/>
      <c r="H67" s="261"/>
    </row>
    <row r="68" spans="2:8">
      <c r="B68" s="71"/>
      <c r="C68" s="71"/>
      <c r="D68" s="71"/>
      <c r="E68" s="261"/>
      <c r="F68" s="261"/>
      <c r="G68" s="261"/>
      <c r="H68" s="261"/>
    </row>
  </sheetData>
  <sheetProtection algorithmName="SHA-512" hashValue="fwhwr+/QtwLOsSIek8g1P0QYx+9NUyXPmI2EC5PB8ulJIGPNNlJ0D7f+nbreiT1mdQ5jbjG2oSNao5Z9w8J5Kg==" saltValue="WtkOzDBKPeKtSAQ0VY01Jg==" spinCount="100000" sheet="1" objects="1" formatCells="0" formatColumns="0" formatRows="0" insertColumns="0" insertHyperlinks="0" deleteColumns="0" sort="0" autoFilter="0" pivotTables="0"/>
  <mergeCells count="20">
    <mergeCell ref="B39:D39"/>
    <mergeCell ref="E39:H39"/>
    <mergeCell ref="B1:H1"/>
    <mergeCell ref="B2:H2"/>
    <mergeCell ref="C33:H33"/>
    <mergeCell ref="C34:H34"/>
    <mergeCell ref="C35:H35"/>
    <mergeCell ref="B45:D45"/>
    <mergeCell ref="E45:H45"/>
    <mergeCell ref="B51:D51"/>
    <mergeCell ref="E51:H51"/>
    <mergeCell ref="B57:D57"/>
    <mergeCell ref="E57:H57"/>
    <mergeCell ref="E68:H68"/>
    <mergeCell ref="B63:D63"/>
    <mergeCell ref="E63:H63"/>
    <mergeCell ref="E64:H64"/>
    <mergeCell ref="E65:H65"/>
    <mergeCell ref="E66:H66"/>
    <mergeCell ref="E67:H67"/>
  </mergeCells>
  <hyperlinks>
    <hyperlink ref="H3" location="ОГЛАВЛЕНИЕ!A1" display="ОГЛАВЛЕНИЕ" xr:uid="{00000000-0004-0000-1700-000000000000}"/>
  </hyperlinks>
  <pageMargins left="0.7" right="0.7" top="0.75" bottom="0.75" header="0.3" footer="0.3"/>
  <pageSetup paperSize="9" scale="67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theme="5"/>
    <pageSetUpPr fitToPage="1"/>
  </sheetPr>
  <dimension ref="A1:AV44"/>
  <sheetViews>
    <sheetView view="pageLayout" zoomScale="55" zoomScaleNormal="85" zoomScalePageLayoutView="55" workbookViewId="0">
      <selection activeCell="AU9" sqref="AU9"/>
    </sheetView>
  </sheetViews>
  <sheetFormatPr defaultColWidth="9" defaultRowHeight="14.5"/>
  <cols>
    <col min="1" max="1" width="9" style="1"/>
    <col min="2" max="2" width="36.54296875" style="1" customWidth="1"/>
    <col min="3" max="3" width="7.7265625" style="1" customWidth="1"/>
    <col min="4" max="4" width="10.453125" style="1" customWidth="1"/>
    <col min="5" max="5" width="10.26953125" style="1" customWidth="1"/>
    <col min="6" max="6" width="9.7265625" style="1" customWidth="1"/>
    <col min="7" max="7" width="6" style="1" customWidth="1"/>
    <col min="8" max="8" width="6.26953125" style="1" customWidth="1"/>
    <col min="9" max="9" width="6" style="1" customWidth="1"/>
    <col min="10" max="10" width="6.7265625" style="1" customWidth="1"/>
    <col min="11" max="11" width="6" style="1" customWidth="1"/>
    <col min="12" max="12" width="6.7265625" style="1" customWidth="1"/>
    <col min="13" max="13" width="7.26953125" style="1" customWidth="1"/>
    <col min="14" max="14" width="7.1796875" style="1" customWidth="1"/>
    <col min="15" max="15" width="7" style="1" customWidth="1"/>
    <col min="16" max="16" width="6.26953125" style="1" customWidth="1"/>
    <col min="17" max="17" width="6.1796875" style="1" customWidth="1"/>
    <col min="18" max="18" width="6" style="1" customWidth="1"/>
    <col min="19" max="19" width="6.453125" style="1" customWidth="1"/>
    <col min="20" max="20" width="5.81640625" style="1" customWidth="1"/>
    <col min="21" max="21" width="7.54296875" style="1" customWidth="1"/>
    <col min="22" max="22" width="7.1796875" style="1" customWidth="1"/>
    <col min="23" max="23" width="6.453125" style="1" customWidth="1"/>
    <col min="24" max="25" width="6.7265625" style="1" customWidth="1"/>
    <col min="26" max="26" width="5.453125" style="1" customWidth="1"/>
    <col min="27" max="27" width="5.1796875" style="1" customWidth="1"/>
    <col min="28" max="28" width="4.54296875" style="1" customWidth="1"/>
    <col min="29" max="30" width="5" style="1" customWidth="1"/>
    <col min="31" max="31" width="4.54296875" style="1" customWidth="1"/>
    <col min="32" max="32" width="4.7265625" style="1" customWidth="1"/>
    <col min="33" max="33" width="5.54296875" style="1" customWidth="1"/>
    <col min="34" max="34" width="5.453125" style="1" customWidth="1"/>
    <col min="35" max="35" width="6" style="1" customWidth="1"/>
    <col min="36" max="36" width="5.54296875" style="1" customWidth="1"/>
    <col min="37" max="37" width="5.453125" style="1" customWidth="1"/>
    <col min="38" max="38" width="5.54296875" style="1" customWidth="1"/>
    <col min="39" max="39" width="5.81640625" style="1" customWidth="1"/>
    <col min="40" max="40" width="5.54296875" style="1" customWidth="1"/>
    <col min="41" max="41" width="5.1796875" style="1" customWidth="1"/>
    <col min="42" max="42" width="5.81640625" style="1" customWidth="1"/>
    <col min="43" max="43" width="6" style="1" customWidth="1"/>
    <col min="44" max="44" width="6.1796875" style="1" customWidth="1"/>
    <col min="45" max="45" width="5.81640625" style="1" customWidth="1"/>
    <col min="46" max="46" width="6" style="1" customWidth="1"/>
    <col min="47" max="47" width="6.7265625" style="1" customWidth="1"/>
    <col min="48" max="48" width="6.81640625" style="1" customWidth="1"/>
    <col min="49" max="16384" width="9" style="1"/>
  </cols>
  <sheetData>
    <row r="1" spans="1:48" ht="17.5">
      <c r="A1" s="222" t="s">
        <v>10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</row>
    <row r="2" spans="1:48" ht="17.5">
      <c r="A2" s="35" t="s">
        <v>11</v>
      </c>
      <c r="AQ2" s="229" t="s">
        <v>384</v>
      </c>
      <c r="AR2" s="229"/>
    </row>
    <row r="3" spans="1:48" ht="18">
      <c r="A3" s="36"/>
    </row>
    <row r="4" spans="1:48" ht="47.25" customHeight="1">
      <c r="A4" s="208" t="s">
        <v>12</v>
      </c>
      <c r="B4" s="208" t="s">
        <v>13</v>
      </c>
      <c r="C4" s="211" t="s">
        <v>14</v>
      </c>
      <c r="D4" s="212"/>
      <c r="E4" s="223" t="s">
        <v>15</v>
      </c>
      <c r="F4" s="224"/>
      <c r="G4" s="224"/>
      <c r="H4" s="224"/>
      <c r="I4" s="224"/>
      <c r="J4" s="225"/>
      <c r="K4" s="223" t="s">
        <v>16</v>
      </c>
      <c r="L4" s="224"/>
      <c r="M4" s="224"/>
      <c r="N4" s="224"/>
      <c r="O4" s="224"/>
      <c r="P4" s="225"/>
      <c r="Q4" s="226" t="s">
        <v>17</v>
      </c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7" t="s">
        <v>18</v>
      </c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15" t="s">
        <v>19</v>
      </c>
      <c r="AV4" s="216"/>
    </row>
    <row r="5" spans="1:48" ht="126.75" customHeight="1">
      <c r="A5" s="209"/>
      <c r="B5" s="209"/>
      <c r="C5" s="213"/>
      <c r="D5" s="214"/>
      <c r="E5" s="220" t="s">
        <v>20</v>
      </c>
      <c r="F5" s="221"/>
      <c r="G5" s="220" t="s">
        <v>21</v>
      </c>
      <c r="H5" s="221"/>
      <c r="I5" s="220" t="s">
        <v>22</v>
      </c>
      <c r="J5" s="221"/>
      <c r="K5" s="220" t="s">
        <v>23</v>
      </c>
      <c r="L5" s="221"/>
      <c r="M5" s="220" t="s">
        <v>24</v>
      </c>
      <c r="N5" s="221"/>
      <c r="O5" s="220" t="s">
        <v>25</v>
      </c>
      <c r="P5" s="221"/>
      <c r="Q5" s="206" t="s">
        <v>26</v>
      </c>
      <c r="R5" s="219"/>
      <c r="S5" s="206" t="s">
        <v>27</v>
      </c>
      <c r="T5" s="219"/>
      <c r="U5" s="206" t="s">
        <v>28</v>
      </c>
      <c r="V5" s="219"/>
      <c r="W5" s="206" t="s">
        <v>29</v>
      </c>
      <c r="X5" s="219"/>
      <c r="Y5" s="206" t="s">
        <v>30</v>
      </c>
      <c r="Z5" s="219"/>
      <c r="AA5" s="206" t="s">
        <v>31</v>
      </c>
      <c r="AB5" s="219"/>
      <c r="AC5" s="206" t="s">
        <v>32</v>
      </c>
      <c r="AD5" s="219"/>
      <c r="AE5" s="206" t="s">
        <v>33</v>
      </c>
      <c r="AF5" s="219"/>
      <c r="AG5" s="206" t="s">
        <v>34</v>
      </c>
      <c r="AH5" s="219"/>
      <c r="AI5" s="206" t="s">
        <v>35</v>
      </c>
      <c r="AJ5" s="219"/>
      <c r="AK5" s="206" t="s">
        <v>36</v>
      </c>
      <c r="AL5" s="219"/>
      <c r="AM5" s="206" t="s">
        <v>37</v>
      </c>
      <c r="AN5" s="219"/>
      <c r="AO5" s="206" t="s">
        <v>38</v>
      </c>
      <c r="AP5" s="219"/>
      <c r="AQ5" s="206" t="s">
        <v>39</v>
      </c>
      <c r="AR5" s="219"/>
      <c r="AS5" s="206" t="s">
        <v>40</v>
      </c>
      <c r="AT5" s="207"/>
      <c r="AU5" s="217"/>
      <c r="AV5" s="218"/>
    </row>
    <row r="6" spans="1:48" ht="15.5">
      <c r="A6" s="210"/>
      <c r="B6" s="210"/>
      <c r="C6" s="14" t="s">
        <v>41</v>
      </c>
      <c r="D6" s="14" t="s">
        <v>42</v>
      </c>
      <c r="E6" s="14" t="s">
        <v>41</v>
      </c>
      <c r="F6" s="14" t="s">
        <v>42</v>
      </c>
      <c r="G6" s="14" t="s">
        <v>41</v>
      </c>
      <c r="H6" s="14" t="s">
        <v>42</v>
      </c>
      <c r="I6" s="14" t="s">
        <v>41</v>
      </c>
      <c r="J6" s="14" t="s">
        <v>42</v>
      </c>
      <c r="K6" s="14" t="s">
        <v>41</v>
      </c>
      <c r="L6" s="14" t="s">
        <v>42</v>
      </c>
      <c r="M6" s="14" t="s">
        <v>41</v>
      </c>
      <c r="N6" s="14" t="s">
        <v>42</v>
      </c>
      <c r="O6" s="14" t="s">
        <v>41</v>
      </c>
      <c r="P6" s="14" t="s">
        <v>42</v>
      </c>
      <c r="Q6" s="14" t="s">
        <v>41</v>
      </c>
      <c r="R6" s="14" t="s">
        <v>42</v>
      </c>
      <c r="S6" s="14" t="s">
        <v>41</v>
      </c>
      <c r="T6" s="14" t="s">
        <v>42</v>
      </c>
      <c r="U6" s="14" t="s">
        <v>41</v>
      </c>
      <c r="V6" s="14" t="s">
        <v>42</v>
      </c>
      <c r="W6" s="14" t="s">
        <v>41</v>
      </c>
      <c r="X6" s="14" t="s">
        <v>42</v>
      </c>
      <c r="Y6" s="14" t="s">
        <v>41</v>
      </c>
      <c r="Z6" s="14" t="s">
        <v>42</v>
      </c>
      <c r="AA6" s="14" t="s">
        <v>41</v>
      </c>
      <c r="AB6" s="14" t="s">
        <v>42</v>
      </c>
      <c r="AC6" s="14" t="s">
        <v>41</v>
      </c>
      <c r="AD6" s="14" t="s">
        <v>42</v>
      </c>
      <c r="AE6" s="14" t="s">
        <v>41</v>
      </c>
      <c r="AF6" s="14" t="s">
        <v>42</v>
      </c>
      <c r="AG6" s="14" t="s">
        <v>41</v>
      </c>
      <c r="AH6" s="14" t="s">
        <v>42</v>
      </c>
      <c r="AI6" s="14" t="s">
        <v>41</v>
      </c>
      <c r="AJ6" s="14" t="s">
        <v>42</v>
      </c>
      <c r="AK6" s="14" t="s">
        <v>41</v>
      </c>
      <c r="AL6" s="14" t="s">
        <v>42</v>
      </c>
      <c r="AM6" s="14" t="s">
        <v>41</v>
      </c>
      <c r="AN6" s="14" t="s">
        <v>42</v>
      </c>
      <c r="AO6" s="14" t="s">
        <v>41</v>
      </c>
      <c r="AP6" s="14" t="s">
        <v>42</v>
      </c>
      <c r="AQ6" s="14" t="s">
        <v>41</v>
      </c>
      <c r="AR6" s="14" t="s">
        <v>42</v>
      </c>
      <c r="AS6" s="14" t="s">
        <v>41</v>
      </c>
      <c r="AT6" s="14" t="s">
        <v>42</v>
      </c>
      <c r="AU6" s="45" t="s">
        <v>41</v>
      </c>
      <c r="AV6" s="45" t="s">
        <v>42</v>
      </c>
    </row>
    <row r="7" spans="1:48" ht="15.5">
      <c r="A7" s="15">
        <v>1</v>
      </c>
      <c r="B7" s="16" t="s">
        <v>43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125">
        <f>(C7+E7+G7+I7+K7+M7+O7+Q7+S7+U7+W7+Y7+AA7+AC7+AE7+AG7+AI7+AK7+AM7+AO7+AQ7+AS7)/22</f>
        <v>0</v>
      </c>
      <c r="AV7" s="125">
        <f>(D7+F7+H7+J7+L7+N7+P7+R7+T7+V7+X7+Z7+AB7+AD7+AF7+AH7+AJ7+AL7+AN7+AP7+AR7+AT7)/22</f>
        <v>0</v>
      </c>
    </row>
    <row r="8" spans="1:48" ht="15.5">
      <c r="A8" s="15">
        <v>2</v>
      </c>
      <c r="B8" s="16" t="s">
        <v>44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125">
        <f t="shared" ref="AU8:AU30" si="0">(C8+E8+G8+I8+K8+M8+O8+Q8+S8+U8+W8+Y8+AA8+AC8+AE8+AG8+AI8+AK8+AM8+AO8+AQ8+AS8)/22</f>
        <v>0</v>
      </c>
      <c r="AV8" s="125">
        <f t="shared" ref="AV8:AV30" si="1">(D8+F8+H8+J8+L8+N8+P8+R8+T8+V8+X8+Z8+AB8+AD8+AF8+AH8+AJ8+AL8+AN8+AP8+AR8+AT8)/22</f>
        <v>0</v>
      </c>
    </row>
    <row r="9" spans="1:48" ht="15.5">
      <c r="A9" s="15">
        <v>3</v>
      </c>
      <c r="B9" s="16" t="s">
        <v>45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125">
        <f t="shared" si="0"/>
        <v>0</v>
      </c>
      <c r="AV9" s="125">
        <f t="shared" si="1"/>
        <v>0</v>
      </c>
    </row>
    <row r="10" spans="1:48" ht="15.5">
      <c r="A10" s="15">
        <v>4</v>
      </c>
      <c r="B10" s="1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125">
        <f t="shared" si="0"/>
        <v>0</v>
      </c>
      <c r="AV10" s="125">
        <f t="shared" si="1"/>
        <v>0</v>
      </c>
    </row>
    <row r="11" spans="1:48" ht="15.5">
      <c r="A11" s="15">
        <v>5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125">
        <f t="shared" si="0"/>
        <v>0</v>
      </c>
      <c r="AV11" s="125">
        <f t="shared" si="1"/>
        <v>0</v>
      </c>
    </row>
    <row r="12" spans="1:48" ht="15.5">
      <c r="A12" s="15">
        <v>6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125">
        <f t="shared" si="0"/>
        <v>0</v>
      </c>
      <c r="AV12" s="125">
        <f t="shared" si="1"/>
        <v>0</v>
      </c>
    </row>
    <row r="13" spans="1:48" ht="15.5">
      <c r="A13" s="15">
        <v>7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125">
        <f t="shared" si="0"/>
        <v>0</v>
      </c>
      <c r="AV13" s="125">
        <f t="shared" si="1"/>
        <v>0</v>
      </c>
    </row>
    <row r="14" spans="1:48" ht="15.5">
      <c r="A14" s="15">
        <v>8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125">
        <f t="shared" si="0"/>
        <v>0</v>
      </c>
      <c r="AV14" s="125">
        <f t="shared" si="1"/>
        <v>0</v>
      </c>
    </row>
    <row r="15" spans="1:48" ht="15.5">
      <c r="A15" s="15">
        <v>9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125">
        <f t="shared" si="0"/>
        <v>0</v>
      </c>
      <c r="AV15" s="125">
        <f t="shared" si="1"/>
        <v>0</v>
      </c>
    </row>
    <row r="16" spans="1:48" ht="15.5">
      <c r="A16" s="15">
        <v>10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125">
        <f t="shared" si="0"/>
        <v>0</v>
      </c>
      <c r="AV16" s="125">
        <f t="shared" si="1"/>
        <v>0</v>
      </c>
    </row>
    <row r="17" spans="1:48" ht="15.5">
      <c r="A17" s="15">
        <v>11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125">
        <f t="shared" si="0"/>
        <v>0</v>
      </c>
      <c r="AV17" s="125">
        <f t="shared" si="1"/>
        <v>0</v>
      </c>
    </row>
    <row r="18" spans="1:48" ht="15.5">
      <c r="A18" s="15">
        <v>12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125">
        <f t="shared" si="0"/>
        <v>0</v>
      </c>
      <c r="AV18" s="125">
        <f t="shared" si="1"/>
        <v>0</v>
      </c>
    </row>
    <row r="19" spans="1:48" ht="15.5">
      <c r="A19" s="15">
        <v>13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125">
        <f t="shared" si="0"/>
        <v>0</v>
      </c>
      <c r="AV19" s="125">
        <f t="shared" si="1"/>
        <v>0</v>
      </c>
    </row>
    <row r="20" spans="1:48" ht="15.5">
      <c r="A20" s="15">
        <v>14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125">
        <f t="shared" si="0"/>
        <v>0</v>
      </c>
      <c r="AV20" s="125">
        <f t="shared" si="1"/>
        <v>0</v>
      </c>
    </row>
    <row r="21" spans="1:48" ht="15.5">
      <c r="A21" s="15">
        <v>15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125">
        <f t="shared" si="0"/>
        <v>0</v>
      </c>
      <c r="AV21" s="125">
        <f t="shared" si="1"/>
        <v>0</v>
      </c>
    </row>
    <row r="22" spans="1:48" ht="15.5">
      <c r="A22" s="15">
        <v>16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125">
        <f t="shared" si="0"/>
        <v>0</v>
      </c>
      <c r="AV22" s="125">
        <f t="shared" si="1"/>
        <v>0</v>
      </c>
    </row>
    <row r="23" spans="1:48" ht="15.5">
      <c r="A23" s="15">
        <v>17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125">
        <f t="shared" si="0"/>
        <v>0</v>
      </c>
      <c r="AV23" s="125">
        <f t="shared" si="1"/>
        <v>0</v>
      </c>
    </row>
    <row r="24" spans="1:48" ht="15.5">
      <c r="A24" s="15">
        <v>18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125">
        <f t="shared" si="0"/>
        <v>0</v>
      </c>
      <c r="AV24" s="125">
        <f t="shared" si="1"/>
        <v>0</v>
      </c>
    </row>
    <row r="25" spans="1:48" ht="15.5">
      <c r="A25" s="15">
        <v>19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125">
        <f t="shared" si="0"/>
        <v>0</v>
      </c>
      <c r="AV25" s="125">
        <f t="shared" si="1"/>
        <v>0</v>
      </c>
    </row>
    <row r="26" spans="1:48" ht="15.5">
      <c r="A26" s="15">
        <v>20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125">
        <f t="shared" si="0"/>
        <v>0</v>
      </c>
      <c r="AV26" s="125">
        <f t="shared" si="1"/>
        <v>0</v>
      </c>
    </row>
    <row r="27" spans="1:48" ht="15.5">
      <c r="A27" s="15">
        <v>21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125">
        <f t="shared" si="0"/>
        <v>0</v>
      </c>
      <c r="AV27" s="125">
        <f t="shared" si="1"/>
        <v>0</v>
      </c>
    </row>
    <row r="28" spans="1:48" ht="15.5">
      <c r="A28" s="15">
        <v>22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125">
        <f t="shared" si="0"/>
        <v>0</v>
      </c>
      <c r="AV28" s="125">
        <f t="shared" si="1"/>
        <v>0</v>
      </c>
    </row>
    <row r="29" spans="1:48" ht="15.5">
      <c r="A29" s="15">
        <v>23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125">
        <f t="shared" si="0"/>
        <v>0</v>
      </c>
      <c r="AV29" s="125">
        <f t="shared" si="1"/>
        <v>0</v>
      </c>
    </row>
    <row r="30" spans="1:48" ht="15.5">
      <c r="A30" s="15">
        <v>24</v>
      </c>
      <c r="B30" s="1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125">
        <f t="shared" si="0"/>
        <v>0</v>
      </c>
      <c r="AV30" s="125">
        <f t="shared" si="1"/>
        <v>0</v>
      </c>
    </row>
    <row r="31" spans="1:48" ht="49.5" customHeight="1">
      <c r="A31" s="15"/>
      <c r="B31" s="37" t="s">
        <v>46</v>
      </c>
      <c r="C31" s="169">
        <f>(C7+C8+C9+C10+C11+C12+C13+C14+C15+C16+C17+C18+C19+C20+C21+C22+C23+C24+C25+C26+C27+C28+C29+C30)/COUNTA($B$7:$B$30)</f>
        <v>0</v>
      </c>
      <c r="D31" s="169">
        <f t="shared" ref="D31:AT31" si="2">(D7+D8+D9+D10+D11+D12+D13+D14+D15+D16+D17+D18+D19+D20+D21+D22+D23+D24+D25+D26+D27+D28+D29+D30)/COUNTA($B$7:$B$30)</f>
        <v>0</v>
      </c>
      <c r="E31" s="169">
        <f t="shared" si="2"/>
        <v>0</v>
      </c>
      <c r="F31" s="169">
        <f t="shared" si="2"/>
        <v>0</v>
      </c>
      <c r="G31" s="169">
        <f t="shared" si="2"/>
        <v>0</v>
      </c>
      <c r="H31" s="169">
        <f t="shared" si="2"/>
        <v>0</v>
      </c>
      <c r="I31" s="169">
        <f t="shared" si="2"/>
        <v>0</v>
      </c>
      <c r="J31" s="169">
        <f t="shared" si="2"/>
        <v>0</v>
      </c>
      <c r="K31" s="169">
        <f t="shared" si="2"/>
        <v>0</v>
      </c>
      <c r="L31" s="169">
        <f t="shared" si="2"/>
        <v>0</v>
      </c>
      <c r="M31" s="169">
        <f t="shared" si="2"/>
        <v>0</v>
      </c>
      <c r="N31" s="169">
        <f t="shared" si="2"/>
        <v>0</v>
      </c>
      <c r="O31" s="169">
        <f t="shared" si="2"/>
        <v>0</v>
      </c>
      <c r="P31" s="169">
        <f t="shared" si="2"/>
        <v>0</v>
      </c>
      <c r="Q31" s="169">
        <f t="shared" si="2"/>
        <v>0</v>
      </c>
      <c r="R31" s="169">
        <f t="shared" si="2"/>
        <v>0</v>
      </c>
      <c r="S31" s="169">
        <f t="shared" si="2"/>
        <v>0</v>
      </c>
      <c r="T31" s="169">
        <f t="shared" si="2"/>
        <v>0</v>
      </c>
      <c r="U31" s="169">
        <f t="shared" si="2"/>
        <v>0</v>
      </c>
      <c r="V31" s="169">
        <f t="shared" si="2"/>
        <v>0</v>
      </c>
      <c r="W31" s="169">
        <f t="shared" si="2"/>
        <v>0</v>
      </c>
      <c r="X31" s="169">
        <f t="shared" si="2"/>
        <v>0</v>
      </c>
      <c r="Y31" s="169">
        <f t="shared" si="2"/>
        <v>0</v>
      </c>
      <c r="Z31" s="169">
        <f t="shared" si="2"/>
        <v>0</v>
      </c>
      <c r="AA31" s="169">
        <f t="shared" si="2"/>
        <v>0</v>
      </c>
      <c r="AB31" s="169">
        <f t="shared" si="2"/>
        <v>0</v>
      </c>
      <c r="AC31" s="169">
        <f t="shared" si="2"/>
        <v>0</v>
      </c>
      <c r="AD31" s="169">
        <f t="shared" si="2"/>
        <v>0</v>
      </c>
      <c r="AE31" s="169">
        <f t="shared" si="2"/>
        <v>0</v>
      </c>
      <c r="AF31" s="169">
        <f t="shared" si="2"/>
        <v>0</v>
      </c>
      <c r="AG31" s="169">
        <f t="shared" si="2"/>
        <v>0</v>
      </c>
      <c r="AH31" s="169">
        <f t="shared" si="2"/>
        <v>0</v>
      </c>
      <c r="AI31" s="169">
        <f t="shared" si="2"/>
        <v>0</v>
      </c>
      <c r="AJ31" s="169">
        <f t="shared" si="2"/>
        <v>0</v>
      </c>
      <c r="AK31" s="169">
        <f t="shared" si="2"/>
        <v>0</v>
      </c>
      <c r="AL31" s="169">
        <f t="shared" si="2"/>
        <v>0</v>
      </c>
      <c r="AM31" s="169">
        <f t="shared" si="2"/>
        <v>0</v>
      </c>
      <c r="AN31" s="169">
        <f t="shared" si="2"/>
        <v>0</v>
      </c>
      <c r="AO31" s="169">
        <f t="shared" si="2"/>
        <v>0</v>
      </c>
      <c r="AP31" s="169">
        <f t="shared" si="2"/>
        <v>0</v>
      </c>
      <c r="AQ31" s="169">
        <f t="shared" si="2"/>
        <v>0</v>
      </c>
      <c r="AR31" s="169">
        <f t="shared" si="2"/>
        <v>0</v>
      </c>
      <c r="AS31" s="169">
        <f t="shared" si="2"/>
        <v>0</v>
      </c>
      <c r="AT31" s="169">
        <f t="shared" si="2"/>
        <v>0</v>
      </c>
      <c r="AU31" s="124">
        <f t="shared" ref="AU31" si="3">(C31+E31+G31+I31+K31+M31+O31+Q31+S31+U31+W31+Y31+AA31+AC31+AE31+AG31+AI31+AK31+AM31+AO31+AQ31+AS31)/22</f>
        <v>0</v>
      </c>
      <c r="AV31" s="124">
        <f t="shared" ref="AV31" si="4">(D31+F31+H31+J31+L31+N31+P31+R31+T31+V31+X31+Z31+AB31+AD31+AF31+AH31+AJ31+AL31+AN31+AP31+AR31+AT31)/22</f>
        <v>0</v>
      </c>
    </row>
    <row r="35" spans="2:6" ht="15.5">
      <c r="B35" s="38" t="s">
        <v>47</v>
      </c>
      <c r="C35" s="39"/>
      <c r="D35" s="39"/>
      <c r="E35" s="39"/>
      <c r="F35" s="39"/>
    </row>
    <row r="36" spans="2:6" ht="30">
      <c r="B36" s="40"/>
      <c r="C36" s="21" t="s">
        <v>48</v>
      </c>
      <c r="D36" s="21" t="s">
        <v>49</v>
      </c>
      <c r="E36" s="21" t="s">
        <v>50</v>
      </c>
      <c r="F36" s="21" t="s">
        <v>51</v>
      </c>
    </row>
    <row r="37" spans="2:6" ht="15.5">
      <c r="B37" s="41" t="s">
        <v>52</v>
      </c>
      <c r="C37" s="170">
        <f>COUNTA(B7:B30)</f>
        <v>3</v>
      </c>
      <c r="D37" s="170">
        <f>COUNTIF(AU7:AU30,"&gt;=3,8")</f>
        <v>0</v>
      </c>
      <c r="E37" s="170">
        <f>COUNTIFS(AU7:AU30,"&lt;3,7",AU7:AU30,"&gt;=2,3")</f>
        <v>0</v>
      </c>
      <c r="F37" s="170">
        <f>COUNTIFS(AU7:AU30,"&lt;2,2",AU7:AU30,"&gt;0")</f>
        <v>0</v>
      </c>
    </row>
    <row r="38" spans="2:6" ht="15.5">
      <c r="B38" s="41" t="s">
        <v>53</v>
      </c>
      <c r="C38" s="170">
        <v>100</v>
      </c>
      <c r="D38" s="170">
        <f>D37*C38/C37</f>
        <v>0</v>
      </c>
      <c r="E38" s="171">
        <f>E37*C38/C37</f>
        <v>0</v>
      </c>
      <c r="F38" s="171">
        <f>F37*C38/C37</f>
        <v>0</v>
      </c>
    </row>
    <row r="39" spans="2:6" ht="15.5">
      <c r="B39" s="42"/>
      <c r="C39" s="39"/>
      <c r="D39" s="39"/>
      <c r="E39" s="39"/>
      <c r="F39" s="39"/>
    </row>
    <row r="40" spans="2:6" ht="15.5">
      <c r="B40" s="42"/>
      <c r="C40" s="39"/>
      <c r="D40" s="39"/>
      <c r="E40" s="39"/>
      <c r="F40" s="39"/>
    </row>
    <row r="41" spans="2:6" ht="15.5">
      <c r="B41" s="38" t="s">
        <v>54</v>
      </c>
      <c r="C41" s="39"/>
      <c r="D41" s="43"/>
      <c r="E41" s="43"/>
      <c r="F41" s="43"/>
    </row>
    <row r="42" spans="2:6" ht="30">
      <c r="B42" s="40"/>
      <c r="C42" s="44" t="s">
        <v>48</v>
      </c>
      <c r="D42" s="21" t="s">
        <v>49</v>
      </c>
      <c r="E42" s="21" t="s">
        <v>50</v>
      </c>
      <c r="F42" s="21" t="s">
        <v>51</v>
      </c>
    </row>
    <row r="43" spans="2:6" ht="15.5">
      <c r="B43" s="41" t="s">
        <v>52</v>
      </c>
      <c r="C43" s="170">
        <f>COUNTA(B7:B30)</f>
        <v>3</v>
      </c>
      <c r="D43" s="170">
        <f>COUNTIF(AV7:AV30,"&gt;=3,8")</f>
        <v>0</v>
      </c>
      <c r="E43" s="170">
        <f>COUNTIFS(AV7:AV30,"&lt;3,7",AV7:AV30,"&gt;=2,3")</f>
        <v>0</v>
      </c>
      <c r="F43" s="170">
        <f>COUNTIFS(AV7:AV30,"&lt;2,2",AV7:AV30,"&gt;0")</f>
        <v>0</v>
      </c>
    </row>
    <row r="44" spans="2:6" ht="15.5">
      <c r="B44" s="41" t="s">
        <v>53</v>
      </c>
      <c r="C44" s="170">
        <v>100</v>
      </c>
      <c r="D44" s="171">
        <f>D43*C44/C43</f>
        <v>0</v>
      </c>
      <c r="E44" s="171">
        <f>E43*C44/C43</f>
        <v>0</v>
      </c>
      <c r="F44" s="171">
        <f>F43*C44/C43</f>
        <v>0</v>
      </c>
    </row>
  </sheetData>
  <sheetProtection algorithmName="SHA-512" hashValue="X43nZgvfvZGH3KeeIan7anaUj+fPrIMozoe89ugUFKp5Bn6CyUIEV8KxOsCfvmbZumsB991l5DPthOSnybsqNw==" saltValue="bsoA6o9YC9crn0xb9fvcqw==" spinCount="100000" sheet="1" formatCells="0" formatColumns="0" formatRows="0" insertColumns="0" insertRows="0" insertHyperlinks="0" deleteColumns="0" deleteRows="0" sort="0" autoFilter="0" pivotTables="0"/>
  <mergeCells count="31">
    <mergeCell ref="A1:AV1"/>
    <mergeCell ref="E4:J4"/>
    <mergeCell ref="K4:P4"/>
    <mergeCell ref="Q4:AH4"/>
    <mergeCell ref="AI4:AT4"/>
    <mergeCell ref="AQ2:AR2"/>
    <mergeCell ref="Q5:R5"/>
    <mergeCell ref="S5:T5"/>
    <mergeCell ref="U5:V5"/>
    <mergeCell ref="W5:X5"/>
    <mergeCell ref="E5:F5"/>
    <mergeCell ref="G5:H5"/>
    <mergeCell ref="I5:J5"/>
    <mergeCell ref="K5:L5"/>
    <mergeCell ref="M5:N5"/>
    <mergeCell ref="AS5:AT5"/>
    <mergeCell ref="A4:A6"/>
    <mergeCell ref="B4:B6"/>
    <mergeCell ref="C4:D5"/>
    <mergeCell ref="AU4:AV5"/>
    <mergeCell ref="AI5:AJ5"/>
    <mergeCell ref="AK5:AL5"/>
    <mergeCell ref="AM5:AN5"/>
    <mergeCell ref="AO5:AP5"/>
    <mergeCell ref="AQ5:AR5"/>
    <mergeCell ref="Y5:Z5"/>
    <mergeCell ref="AA5:AB5"/>
    <mergeCell ref="AC5:AD5"/>
    <mergeCell ref="AE5:AF5"/>
    <mergeCell ref="AG5:AH5"/>
    <mergeCell ref="O5:P5"/>
  </mergeCells>
  <hyperlinks>
    <hyperlink ref="AQ2" location="'ТИТУЛ'!A1" display="'ТИТУЛ'!A1" xr:uid="{00000000-0004-0000-0200-000000000000}"/>
    <hyperlink ref="AQ2:AR2" location="ОГЛАВЛЕНИЕ!A1" display="ОГЛАВЛЕНИЕ" xr:uid="{00000000-0004-0000-0200-000001000000}"/>
  </hyperlinks>
  <pageMargins left="0.48484848484848486" right="0.43939393939393939" top="0.75" bottom="0.75" header="0.3" footer="0.3"/>
  <pageSetup paperSize="9" scale="39" orientation="landscape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theme="5"/>
    <pageSetUpPr fitToPage="1"/>
  </sheetPr>
  <dimension ref="A1:AT42"/>
  <sheetViews>
    <sheetView view="pageLayout" zoomScale="55" zoomScaleNormal="100" zoomScalePageLayoutView="55" workbookViewId="0">
      <selection activeCell="C41" activeCellId="3" sqref="C30:AT30 AS6:AT29 C35:F36 C41:F42"/>
    </sheetView>
  </sheetViews>
  <sheetFormatPr defaultColWidth="9.1796875" defaultRowHeight="14.5"/>
  <cols>
    <col min="1" max="1" width="9.1796875" style="1"/>
    <col min="2" max="2" width="27.453125" style="1" customWidth="1"/>
    <col min="3" max="3" width="8.1796875" style="1" customWidth="1"/>
    <col min="4" max="4" width="9.453125" style="1" customWidth="1"/>
    <col min="5" max="5" width="11.453125" style="1" customWidth="1"/>
    <col min="6" max="6" width="10" style="1" customWidth="1"/>
    <col min="7" max="7" width="6.26953125" style="1" customWidth="1"/>
    <col min="8" max="8" width="5.453125" style="1" customWidth="1"/>
    <col min="9" max="9" width="5.54296875" style="1" customWidth="1"/>
    <col min="10" max="10" width="6.1796875" style="1" customWidth="1"/>
    <col min="11" max="11" width="5.81640625" style="1" customWidth="1"/>
    <col min="12" max="12" width="5.1796875" style="1" customWidth="1"/>
    <col min="13" max="13" width="6.453125" style="1" customWidth="1"/>
    <col min="14" max="14" width="6" style="1" customWidth="1"/>
    <col min="15" max="20" width="5.1796875" style="1" customWidth="1"/>
    <col min="21" max="21" width="4.81640625" style="1" customWidth="1"/>
    <col min="22" max="22" width="5.54296875" style="1" customWidth="1"/>
    <col min="23" max="23" width="5.26953125" style="1" customWidth="1"/>
    <col min="24" max="26" width="5" style="1" customWidth="1"/>
    <col min="27" max="27" width="5.1796875" style="1" customWidth="1"/>
    <col min="28" max="28" width="5.453125" style="1" customWidth="1"/>
    <col min="29" max="29" width="5.1796875" style="1" customWidth="1"/>
    <col min="30" max="44" width="5.453125" style="1" customWidth="1"/>
    <col min="45" max="45" width="10" style="1" customWidth="1"/>
    <col min="46" max="46" width="9.7265625" style="1" customWidth="1"/>
    <col min="47" max="16384" width="9.1796875" style="1"/>
  </cols>
  <sheetData>
    <row r="1" spans="1:46" ht="17.5">
      <c r="A1" s="12" t="s">
        <v>387</v>
      </c>
      <c r="AO1" s="229" t="s">
        <v>384</v>
      </c>
      <c r="AP1" s="229"/>
    </row>
    <row r="3" spans="1:46" ht="31.5" customHeight="1">
      <c r="A3" s="208" t="s">
        <v>12</v>
      </c>
      <c r="B3" s="208" t="s">
        <v>13</v>
      </c>
      <c r="C3" s="243" t="s">
        <v>55</v>
      </c>
      <c r="D3" s="244"/>
      <c r="E3" s="247" t="s">
        <v>56</v>
      </c>
      <c r="F3" s="248"/>
      <c r="G3" s="248"/>
      <c r="H3" s="248"/>
      <c r="I3" s="248"/>
      <c r="J3" s="248"/>
      <c r="K3" s="231" t="s">
        <v>57</v>
      </c>
      <c r="L3" s="232"/>
      <c r="M3" s="231" t="s">
        <v>58</v>
      </c>
      <c r="N3" s="232"/>
      <c r="O3" s="231" t="s">
        <v>59</v>
      </c>
      <c r="P3" s="232"/>
      <c r="Q3" s="231" t="s">
        <v>60</v>
      </c>
      <c r="R3" s="232"/>
      <c r="S3" s="231" t="s">
        <v>61</v>
      </c>
      <c r="T3" s="232"/>
      <c r="U3" s="237" t="s">
        <v>62</v>
      </c>
      <c r="V3" s="238"/>
      <c r="W3" s="238"/>
      <c r="X3" s="238"/>
      <c r="Y3" s="238"/>
      <c r="Z3" s="239"/>
      <c r="AA3" s="237" t="s">
        <v>63</v>
      </c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9"/>
      <c r="AM3" s="231" t="s">
        <v>64</v>
      </c>
      <c r="AN3" s="232"/>
      <c r="AO3" s="235" t="s">
        <v>65</v>
      </c>
      <c r="AP3" s="232"/>
      <c r="AQ3" s="235" t="s">
        <v>66</v>
      </c>
      <c r="AR3" s="232"/>
      <c r="AS3" s="230" t="s">
        <v>19</v>
      </c>
      <c r="AT3" s="230"/>
    </row>
    <row r="4" spans="1:46" ht="141" customHeight="1">
      <c r="A4" s="209"/>
      <c r="B4" s="209"/>
      <c r="C4" s="245"/>
      <c r="D4" s="246"/>
      <c r="E4" s="240" t="s">
        <v>67</v>
      </c>
      <c r="F4" s="241"/>
      <c r="G4" s="240" t="s">
        <v>68</v>
      </c>
      <c r="H4" s="241"/>
      <c r="I4" s="240" t="s">
        <v>69</v>
      </c>
      <c r="J4" s="242"/>
      <c r="K4" s="233"/>
      <c r="L4" s="234"/>
      <c r="M4" s="233"/>
      <c r="N4" s="234"/>
      <c r="O4" s="233"/>
      <c r="P4" s="234"/>
      <c r="Q4" s="233"/>
      <c r="R4" s="234"/>
      <c r="S4" s="233"/>
      <c r="T4" s="234"/>
      <c r="U4" s="240" t="s">
        <v>70</v>
      </c>
      <c r="V4" s="241"/>
      <c r="W4" s="240" t="s">
        <v>71</v>
      </c>
      <c r="X4" s="241"/>
      <c r="Y4" s="240" t="s">
        <v>72</v>
      </c>
      <c r="Z4" s="241"/>
      <c r="AA4" s="240" t="s">
        <v>73</v>
      </c>
      <c r="AB4" s="241"/>
      <c r="AC4" s="240" t="s">
        <v>74</v>
      </c>
      <c r="AD4" s="241"/>
      <c r="AE4" s="240" t="s">
        <v>75</v>
      </c>
      <c r="AF4" s="241"/>
      <c r="AG4" s="240" t="s">
        <v>76</v>
      </c>
      <c r="AH4" s="241"/>
      <c r="AI4" s="240" t="s">
        <v>77</v>
      </c>
      <c r="AJ4" s="242"/>
      <c r="AK4" s="240" t="s">
        <v>78</v>
      </c>
      <c r="AL4" s="241"/>
      <c r="AM4" s="233"/>
      <c r="AN4" s="234"/>
      <c r="AO4" s="236"/>
      <c r="AP4" s="234"/>
      <c r="AQ4" s="236"/>
      <c r="AR4" s="234"/>
      <c r="AS4" s="230"/>
      <c r="AT4" s="230"/>
    </row>
    <row r="5" spans="1:46" ht="15.5">
      <c r="A5" s="210"/>
      <c r="B5" s="210"/>
      <c r="C5" s="33" t="s">
        <v>41</v>
      </c>
      <c r="D5" s="33" t="s">
        <v>42</v>
      </c>
      <c r="E5" s="14" t="s">
        <v>41</v>
      </c>
      <c r="F5" s="14" t="s">
        <v>42</v>
      </c>
      <c r="G5" s="14" t="s">
        <v>41</v>
      </c>
      <c r="H5" s="14" t="s">
        <v>42</v>
      </c>
      <c r="I5" s="14" t="s">
        <v>41</v>
      </c>
      <c r="J5" s="14" t="s">
        <v>42</v>
      </c>
      <c r="K5" s="14" t="s">
        <v>41</v>
      </c>
      <c r="L5" s="14" t="s">
        <v>42</v>
      </c>
      <c r="M5" s="14" t="s">
        <v>41</v>
      </c>
      <c r="N5" s="14" t="s">
        <v>42</v>
      </c>
      <c r="O5" s="14" t="s">
        <v>41</v>
      </c>
      <c r="P5" s="14" t="s">
        <v>42</v>
      </c>
      <c r="Q5" s="14" t="s">
        <v>41</v>
      </c>
      <c r="R5" s="14" t="s">
        <v>42</v>
      </c>
      <c r="S5" s="14" t="s">
        <v>41</v>
      </c>
      <c r="T5" s="14" t="s">
        <v>42</v>
      </c>
      <c r="U5" s="14" t="s">
        <v>41</v>
      </c>
      <c r="V5" s="14" t="s">
        <v>42</v>
      </c>
      <c r="W5" s="14" t="s">
        <v>41</v>
      </c>
      <c r="X5" s="14" t="s">
        <v>42</v>
      </c>
      <c r="Y5" s="14" t="s">
        <v>41</v>
      </c>
      <c r="Z5" s="14" t="s">
        <v>42</v>
      </c>
      <c r="AA5" s="14" t="s">
        <v>41</v>
      </c>
      <c r="AB5" s="14" t="s">
        <v>42</v>
      </c>
      <c r="AC5" s="14" t="s">
        <v>41</v>
      </c>
      <c r="AD5" s="14" t="s">
        <v>42</v>
      </c>
      <c r="AE5" s="14" t="s">
        <v>41</v>
      </c>
      <c r="AF5" s="14" t="s">
        <v>42</v>
      </c>
      <c r="AG5" s="14" t="s">
        <v>41</v>
      </c>
      <c r="AH5" s="14" t="s">
        <v>42</v>
      </c>
      <c r="AI5" s="14" t="s">
        <v>41</v>
      </c>
      <c r="AJ5" s="14" t="s">
        <v>42</v>
      </c>
      <c r="AK5" s="14" t="s">
        <v>41</v>
      </c>
      <c r="AL5" s="14" t="s">
        <v>42</v>
      </c>
      <c r="AM5" s="14" t="s">
        <v>41</v>
      </c>
      <c r="AN5" s="14" t="s">
        <v>42</v>
      </c>
      <c r="AO5" s="14" t="s">
        <v>41</v>
      </c>
      <c r="AP5" s="14" t="s">
        <v>42</v>
      </c>
      <c r="AQ5" s="14" t="s">
        <v>41</v>
      </c>
      <c r="AR5" s="14" t="s">
        <v>42</v>
      </c>
      <c r="AS5" s="27" t="s">
        <v>41</v>
      </c>
      <c r="AT5" s="27" t="s">
        <v>42</v>
      </c>
    </row>
    <row r="6" spans="1:46" ht="15.5">
      <c r="A6" s="15">
        <v>1</v>
      </c>
      <c r="B6" s="16" t="s">
        <v>43</v>
      </c>
      <c r="C6" s="56"/>
      <c r="D6" s="56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79"/>
      <c r="AP6" s="79"/>
      <c r="AQ6" s="79"/>
      <c r="AR6" s="79"/>
      <c r="AS6" s="168">
        <f>(C6+E6+G6+I6+K6+M6+O6+Q6+S6+U6+W6+Y6+AA6+AC6+AE6+AG6+AI6+AK6+AM6+AO6+AQ6)/21</f>
        <v>0</v>
      </c>
      <c r="AT6" s="168">
        <f>(D6+F6+H6+J6+L6+N6+P6+R6+T6+V6+X6+Z6+AB6+AD6+AF6+AH6+AJ6+AL6+AN6+AP6+AR6)/21</f>
        <v>0</v>
      </c>
    </row>
    <row r="7" spans="1:46" ht="15.5">
      <c r="A7" s="15">
        <v>2</v>
      </c>
      <c r="B7" s="16" t="s">
        <v>44</v>
      </c>
      <c r="C7" s="56"/>
      <c r="D7" s="56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79"/>
      <c r="AP7" s="79"/>
      <c r="AQ7" s="79"/>
      <c r="AR7" s="79"/>
      <c r="AS7" s="168">
        <f t="shared" ref="AS7:AS29" si="0">(C7+E7+G7+I7+K7+M7+O7+Q7+S7+U7+W7+Y7+AA7+AC7+AE7+AG7+AI7+AK7+AM7+AO7+AQ7)/21</f>
        <v>0</v>
      </c>
      <c r="AT7" s="168">
        <f t="shared" ref="AT7:AT29" si="1">(D7+F7+H7+J7+L7+N7+P7+R7+T7+V7+X7+Z7+AB7+AD7+AF7+AH7+AJ7+AL7+AN7+AP7+AR7)/21</f>
        <v>0</v>
      </c>
    </row>
    <row r="8" spans="1:46" ht="15.5">
      <c r="A8" s="15">
        <v>3</v>
      </c>
      <c r="B8" s="16" t="s">
        <v>45</v>
      </c>
      <c r="C8" s="56"/>
      <c r="D8" s="56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79"/>
      <c r="AP8" s="79"/>
      <c r="AQ8" s="79"/>
      <c r="AR8" s="79"/>
      <c r="AS8" s="168">
        <f t="shared" si="0"/>
        <v>0</v>
      </c>
      <c r="AT8" s="168">
        <f t="shared" si="1"/>
        <v>0</v>
      </c>
    </row>
    <row r="9" spans="1:46" ht="15.5">
      <c r="A9" s="15">
        <v>4</v>
      </c>
      <c r="B9" s="16"/>
      <c r="C9" s="56"/>
      <c r="D9" s="56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79"/>
      <c r="AP9" s="79"/>
      <c r="AQ9" s="79"/>
      <c r="AR9" s="79"/>
      <c r="AS9" s="168">
        <f t="shared" si="0"/>
        <v>0</v>
      </c>
      <c r="AT9" s="168">
        <f t="shared" si="1"/>
        <v>0</v>
      </c>
    </row>
    <row r="10" spans="1:46" ht="15.5">
      <c r="A10" s="15">
        <v>5</v>
      </c>
      <c r="B10" s="16"/>
      <c r="C10" s="56"/>
      <c r="D10" s="56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79"/>
      <c r="AP10" s="79"/>
      <c r="AQ10" s="79"/>
      <c r="AR10" s="79"/>
      <c r="AS10" s="168">
        <f t="shared" si="0"/>
        <v>0</v>
      </c>
      <c r="AT10" s="168">
        <f t="shared" si="1"/>
        <v>0</v>
      </c>
    </row>
    <row r="11" spans="1:46" ht="15.5">
      <c r="A11" s="15">
        <v>6</v>
      </c>
      <c r="B11" s="16"/>
      <c r="C11" s="56"/>
      <c r="D11" s="56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79"/>
      <c r="AP11" s="79"/>
      <c r="AQ11" s="79"/>
      <c r="AR11" s="79"/>
      <c r="AS11" s="168">
        <f t="shared" si="0"/>
        <v>0</v>
      </c>
      <c r="AT11" s="168">
        <f t="shared" si="1"/>
        <v>0</v>
      </c>
    </row>
    <row r="12" spans="1:46" ht="15.5">
      <c r="A12" s="15">
        <v>7</v>
      </c>
      <c r="B12" s="16"/>
      <c r="C12" s="56"/>
      <c r="D12" s="56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79"/>
      <c r="AP12" s="79"/>
      <c r="AQ12" s="79"/>
      <c r="AR12" s="79"/>
      <c r="AS12" s="168">
        <f t="shared" si="0"/>
        <v>0</v>
      </c>
      <c r="AT12" s="168">
        <f t="shared" si="1"/>
        <v>0</v>
      </c>
    </row>
    <row r="13" spans="1:46" ht="15.5">
      <c r="A13" s="15">
        <v>8</v>
      </c>
      <c r="B13" s="16"/>
      <c r="C13" s="56"/>
      <c r="D13" s="56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79"/>
      <c r="AP13" s="79"/>
      <c r="AQ13" s="79"/>
      <c r="AR13" s="79"/>
      <c r="AS13" s="168">
        <f t="shared" si="0"/>
        <v>0</v>
      </c>
      <c r="AT13" s="168">
        <f t="shared" si="1"/>
        <v>0</v>
      </c>
    </row>
    <row r="14" spans="1:46" ht="15.5">
      <c r="A14" s="15">
        <v>9</v>
      </c>
      <c r="B14" s="16"/>
      <c r="C14" s="56"/>
      <c r="D14" s="56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79"/>
      <c r="AP14" s="79"/>
      <c r="AQ14" s="79"/>
      <c r="AR14" s="79"/>
      <c r="AS14" s="168">
        <f t="shared" si="0"/>
        <v>0</v>
      </c>
      <c r="AT14" s="168">
        <f t="shared" si="1"/>
        <v>0</v>
      </c>
    </row>
    <row r="15" spans="1:46" ht="15.5">
      <c r="A15" s="15">
        <v>10</v>
      </c>
      <c r="B15" s="16"/>
      <c r="C15" s="56"/>
      <c r="D15" s="56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79"/>
      <c r="AP15" s="79"/>
      <c r="AQ15" s="79"/>
      <c r="AR15" s="79"/>
      <c r="AS15" s="168">
        <f t="shared" si="0"/>
        <v>0</v>
      </c>
      <c r="AT15" s="168">
        <f t="shared" si="1"/>
        <v>0</v>
      </c>
    </row>
    <row r="16" spans="1:46" ht="15.5">
      <c r="A16" s="15">
        <v>11</v>
      </c>
      <c r="B16" s="16"/>
      <c r="C16" s="56"/>
      <c r="D16" s="56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79"/>
      <c r="AP16" s="79"/>
      <c r="AQ16" s="79"/>
      <c r="AR16" s="79"/>
      <c r="AS16" s="168">
        <f t="shared" si="0"/>
        <v>0</v>
      </c>
      <c r="AT16" s="168">
        <f t="shared" si="1"/>
        <v>0</v>
      </c>
    </row>
    <row r="17" spans="1:46" ht="15.5">
      <c r="A17" s="15">
        <v>12</v>
      </c>
      <c r="B17" s="16"/>
      <c r="C17" s="56"/>
      <c r="D17" s="56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79"/>
      <c r="AP17" s="79"/>
      <c r="AQ17" s="79"/>
      <c r="AR17" s="79"/>
      <c r="AS17" s="168">
        <f t="shared" si="0"/>
        <v>0</v>
      </c>
      <c r="AT17" s="168">
        <f t="shared" si="1"/>
        <v>0</v>
      </c>
    </row>
    <row r="18" spans="1:46" ht="15.5">
      <c r="A18" s="15">
        <v>13</v>
      </c>
      <c r="B18" s="16"/>
      <c r="C18" s="56"/>
      <c r="D18" s="56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79"/>
      <c r="AP18" s="79"/>
      <c r="AQ18" s="79"/>
      <c r="AR18" s="79"/>
      <c r="AS18" s="168">
        <f t="shared" si="0"/>
        <v>0</v>
      </c>
      <c r="AT18" s="168">
        <f t="shared" si="1"/>
        <v>0</v>
      </c>
    </row>
    <row r="19" spans="1:46" ht="15.5">
      <c r="A19" s="15">
        <v>14</v>
      </c>
      <c r="B19" s="16"/>
      <c r="C19" s="56"/>
      <c r="D19" s="56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79"/>
      <c r="AP19" s="79"/>
      <c r="AQ19" s="79"/>
      <c r="AR19" s="79"/>
      <c r="AS19" s="168">
        <f t="shared" si="0"/>
        <v>0</v>
      </c>
      <c r="AT19" s="168">
        <f t="shared" si="1"/>
        <v>0</v>
      </c>
    </row>
    <row r="20" spans="1:46" ht="15.5">
      <c r="A20" s="15">
        <v>15</v>
      </c>
      <c r="B20" s="16"/>
      <c r="C20" s="56"/>
      <c r="D20" s="56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79"/>
      <c r="AP20" s="79"/>
      <c r="AQ20" s="79"/>
      <c r="AR20" s="79"/>
      <c r="AS20" s="168">
        <f t="shared" si="0"/>
        <v>0</v>
      </c>
      <c r="AT20" s="168">
        <f t="shared" si="1"/>
        <v>0</v>
      </c>
    </row>
    <row r="21" spans="1:46" ht="15.5">
      <c r="A21" s="15">
        <v>16</v>
      </c>
      <c r="B21" s="16"/>
      <c r="C21" s="56"/>
      <c r="D21" s="56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79"/>
      <c r="AP21" s="79"/>
      <c r="AQ21" s="79"/>
      <c r="AR21" s="79"/>
      <c r="AS21" s="168">
        <f t="shared" si="0"/>
        <v>0</v>
      </c>
      <c r="AT21" s="168">
        <f t="shared" si="1"/>
        <v>0</v>
      </c>
    </row>
    <row r="22" spans="1:46" ht="15.5">
      <c r="A22" s="15">
        <v>17</v>
      </c>
      <c r="B22" s="16"/>
      <c r="C22" s="56"/>
      <c r="D22" s="56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79"/>
      <c r="AP22" s="79"/>
      <c r="AQ22" s="79"/>
      <c r="AR22" s="79"/>
      <c r="AS22" s="168">
        <f t="shared" si="0"/>
        <v>0</v>
      </c>
      <c r="AT22" s="168">
        <f t="shared" si="1"/>
        <v>0</v>
      </c>
    </row>
    <row r="23" spans="1:46" ht="15.5">
      <c r="A23" s="15">
        <v>18</v>
      </c>
      <c r="B23" s="16"/>
      <c r="C23" s="56"/>
      <c r="D23" s="56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79"/>
      <c r="AP23" s="79"/>
      <c r="AQ23" s="79"/>
      <c r="AR23" s="79"/>
      <c r="AS23" s="168">
        <f t="shared" si="0"/>
        <v>0</v>
      </c>
      <c r="AT23" s="168">
        <f t="shared" si="1"/>
        <v>0</v>
      </c>
    </row>
    <row r="24" spans="1:46" ht="15.5">
      <c r="A24" s="15">
        <v>19</v>
      </c>
      <c r="B24" s="16"/>
      <c r="C24" s="56"/>
      <c r="D24" s="56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79"/>
      <c r="AP24" s="79"/>
      <c r="AQ24" s="79"/>
      <c r="AR24" s="79"/>
      <c r="AS24" s="168">
        <f t="shared" si="0"/>
        <v>0</v>
      </c>
      <c r="AT24" s="168">
        <f t="shared" si="1"/>
        <v>0</v>
      </c>
    </row>
    <row r="25" spans="1:46" ht="15.5">
      <c r="A25" s="15">
        <v>20</v>
      </c>
      <c r="B25" s="16"/>
      <c r="C25" s="56"/>
      <c r="D25" s="56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79"/>
      <c r="AP25" s="79"/>
      <c r="AQ25" s="79"/>
      <c r="AR25" s="79"/>
      <c r="AS25" s="168">
        <f t="shared" si="0"/>
        <v>0</v>
      </c>
      <c r="AT25" s="168">
        <f t="shared" si="1"/>
        <v>0</v>
      </c>
    </row>
    <row r="26" spans="1:46" ht="15.5">
      <c r="A26" s="15">
        <v>21</v>
      </c>
      <c r="B26" s="16"/>
      <c r="C26" s="56"/>
      <c r="D26" s="56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79"/>
      <c r="AP26" s="79"/>
      <c r="AQ26" s="79"/>
      <c r="AR26" s="79"/>
      <c r="AS26" s="168">
        <f t="shared" si="0"/>
        <v>0</v>
      </c>
      <c r="AT26" s="168">
        <f t="shared" si="1"/>
        <v>0</v>
      </c>
    </row>
    <row r="27" spans="1:46" ht="15.5">
      <c r="A27" s="15">
        <v>22</v>
      </c>
      <c r="B27" s="16"/>
      <c r="C27" s="56"/>
      <c r="D27" s="56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79"/>
      <c r="AP27" s="79"/>
      <c r="AQ27" s="79"/>
      <c r="AR27" s="79"/>
      <c r="AS27" s="168">
        <f t="shared" si="0"/>
        <v>0</v>
      </c>
      <c r="AT27" s="168">
        <f t="shared" si="1"/>
        <v>0</v>
      </c>
    </row>
    <row r="28" spans="1:46" ht="15.5">
      <c r="A28" s="15">
        <v>23</v>
      </c>
      <c r="B28" s="16"/>
      <c r="C28" s="56"/>
      <c r="D28" s="56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79"/>
      <c r="AP28" s="79"/>
      <c r="AQ28" s="79"/>
      <c r="AR28" s="79"/>
      <c r="AS28" s="168">
        <f t="shared" si="0"/>
        <v>0</v>
      </c>
      <c r="AT28" s="168">
        <f t="shared" si="1"/>
        <v>0</v>
      </c>
    </row>
    <row r="29" spans="1:46" ht="15.5">
      <c r="A29" s="15">
        <v>24</v>
      </c>
      <c r="B29" s="16"/>
      <c r="C29" s="56"/>
      <c r="D29" s="56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79"/>
      <c r="AP29" s="79"/>
      <c r="AQ29" s="79"/>
      <c r="AR29" s="79"/>
      <c r="AS29" s="168">
        <f t="shared" si="0"/>
        <v>0</v>
      </c>
      <c r="AT29" s="168">
        <f t="shared" si="1"/>
        <v>0</v>
      </c>
    </row>
    <row r="30" spans="1:46" ht="43.5" customHeight="1">
      <c r="A30" s="15"/>
      <c r="B30" s="17" t="s">
        <v>46</v>
      </c>
      <c r="C30" s="166">
        <f>(C6+C7+C8+C9+C10+C11+C12+C13+C14+C15+C16+C17+C18+C19+C20+C21+C22+C23+C24+C25+C26+C27+C28+C29)/COUNTA($B$6:$B$29)</f>
        <v>0</v>
      </c>
      <c r="D30" s="166">
        <f t="shared" ref="D30:AR30" si="2">(D6+D7+D8+D9+D10+D11+D12+D13+D14+D15+D16+D17+D18+D19+D20+D21+D22+D23+D24+D25+D26+D27+D28+D29)/COUNTA($B$6:$B$29)</f>
        <v>0</v>
      </c>
      <c r="E30" s="166">
        <f t="shared" si="2"/>
        <v>0</v>
      </c>
      <c r="F30" s="166">
        <f t="shared" si="2"/>
        <v>0</v>
      </c>
      <c r="G30" s="166">
        <f t="shared" si="2"/>
        <v>0</v>
      </c>
      <c r="H30" s="166">
        <f t="shared" si="2"/>
        <v>0</v>
      </c>
      <c r="I30" s="166">
        <f t="shared" si="2"/>
        <v>0</v>
      </c>
      <c r="J30" s="166">
        <f t="shared" si="2"/>
        <v>0</v>
      </c>
      <c r="K30" s="166">
        <f t="shared" si="2"/>
        <v>0</v>
      </c>
      <c r="L30" s="166">
        <f t="shared" si="2"/>
        <v>0</v>
      </c>
      <c r="M30" s="166">
        <f t="shared" si="2"/>
        <v>0</v>
      </c>
      <c r="N30" s="166">
        <f t="shared" si="2"/>
        <v>0</v>
      </c>
      <c r="O30" s="166">
        <f t="shared" si="2"/>
        <v>0</v>
      </c>
      <c r="P30" s="166">
        <f t="shared" si="2"/>
        <v>0</v>
      </c>
      <c r="Q30" s="166">
        <f t="shared" si="2"/>
        <v>0</v>
      </c>
      <c r="R30" s="166">
        <f t="shared" si="2"/>
        <v>0</v>
      </c>
      <c r="S30" s="166">
        <f t="shared" si="2"/>
        <v>0</v>
      </c>
      <c r="T30" s="166">
        <f t="shared" si="2"/>
        <v>0</v>
      </c>
      <c r="U30" s="166">
        <f t="shared" si="2"/>
        <v>0</v>
      </c>
      <c r="V30" s="166">
        <f t="shared" si="2"/>
        <v>0</v>
      </c>
      <c r="W30" s="166">
        <f t="shared" si="2"/>
        <v>0</v>
      </c>
      <c r="X30" s="166">
        <f t="shared" si="2"/>
        <v>0</v>
      </c>
      <c r="Y30" s="166">
        <f t="shared" si="2"/>
        <v>0</v>
      </c>
      <c r="Z30" s="166">
        <f t="shared" si="2"/>
        <v>0</v>
      </c>
      <c r="AA30" s="166">
        <f t="shared" si="2"/>
        <v>0</v>
      </c>
      <c r="AB30" s="166">
        <f t="shared" si="2"/>
        <v>0</v>
      </c>
      <c r="AC30" s="166">
        <f t="shared" si="2"/>
        <v>0</v>
      </c>
      <c r="AD30" s="166">
        <f t="shared" si="2"/>
        <v>0</v>
      </c>
      <c r="AE30" s="166">
        <f t="shared" si="2"/>
        <v>0</v>
      </c>
      <c r="AF30" s="166">
        <f t="shared" si="2"/>
        <v>0</v>
      </c>
      <c r="AG30" s="166">
        <f t="shared" si="2"/>
        <v>0</v>
      </c>
      <c r="AH30" s="166">
        <f t="shared" si="2"/>
        <v>0</v>
      </c>
      <c r="AI30" s="166">
        <f t="shared" si="2"/>
        <v>0</v>
      </c>
      <c r="AJ30" s="166">
        <f t="shared" si="2"/>
        <v>0</v>
      </c>
      <c r="AK30" s="166">
        <f t="shared" si="2"/>
        <v>0</v>
      </c>
      <c r="AL30" s="166">
        <f t="shared" si="2"/>
        <v>0</v>
      </c>
      <c r="AM30" s="166">
        <f t="shared" si="2"/>
        <v>0</v>
      </c>
      <c r="AN30" s="166">
        <f t="shared" si="2"/>
        <v>0</v>
      </c>
      <c r="AO30" s="166">
        <f t="shared" si="2"/>
        <v>0</v>
      </c>
      <c r="AP30" s="166">
        <f t="shared" si="2"/>
        <v>0</v>
      </c>
      <c r="AQ30" s="166">
        <f t="shared" si="2"/>
        <v>0</v>
      </c>
      <c r="AR30" s="166">
        <f t="shared" si="2"/>
        <v>0</v>
      </c>
      <c r="AS30" s="167">
        <f t="shared" ref="AS30" si="3">(C30+E30+G30+I30+K30+M30+O30+Q30+S30+U30+W30+Y30+AA30+AC30+AE30+AG30+AI30+AK30+AM30+AO30+AQ30)/21</f>
        <v>0</v>
      </c>
      <c r="AT30" s="167">
        <f t="shared" ref="AT30" si="4">(D30+F30+H30+J30+L30+N30+P30+R30+T30+V30+X30+Z30+AB30+AD30+AF30+AH30+AJ30+AL30+AN30+AP30+AR30)/21</f>
        <v>0</v>
      </c>
    </row>
    <row r="33" spans="2:6" ht="15">
      <c r="B33" s="18" t="s">
        <v>47</v>
      </c>
      <c r="C33" s="19"/>
      <c r="D33" s="19"/>
      <c r="E33" s="19"/>
      <c r="F33" s="19"/>
    </row>
    <row r="34" spans="2:6" ht="37" customHeight="1">
      <c r="B34" s="20"/>
      <c r="C34" s="21" t="s">
        <v>48</v>
      </c>
      <c r="D34" s="21" t="s">
        <v>49</v>
      </c>
      <c r="E34" s="21" t="s">
        <v>50</v>
      </c>
      <c r="F34" s="21" t="s">
        <v>51</v>
      </c>
    </row>
    <row r="35" spans="2:6" ht="15.5">
      <c r="B35" s="22" t="s">
        <v>52</v>
      </c>
      <c r="C35" s="23">
        <f>COUNTA(B6:B29)</f>
        <v>3</v>
      </c>
      <c r="D35" s="23">
        <f>COUNTIF(AS6:AS29,"&gt;=3,8")</f>
        <v>0</v>
      </c>
      <c r="E35" s="23">
        <f>COUNTIFS(AS6:AS29,"&lt;3,7",AS6:AS29,"&gt;=2,3")</f>
        <v>0</v>
      </c>
      <c r="F35" s="23">
        <f>COUNTIFS(AS6:AS29,"&lt;2,2",AS6:AS29,"&gt;0")</f>
        <v>0</v>
      </c>
    </row>
    <row r="36" spans="2:6" ht="15.5">
      <c r="B36" s="22" t="s">
        <v>53</v>
      </c>
      <c r="C36" s="23">
        <v>100</v>
      </c>
      <c r="D36" s="23">
        <f>D35*C36/C35</f>
        <v>0</v>
      </c>
      <c r="E36" s="24">
        <f>E35*C36/C35</f>
        <v>0</v>
      </c>
      <c r="F36" s="24">
        <f>F35*C36/C35</f>
        <v>0</v>
      </c>
    </row>
    <row r="37" spans="2:6" ht="15.5">
      <c r="B37" s="25"/>
      <c r="C37" s="19"/>
      <c r="D37" s="19"/>
      <c r="E37" s="19"/>
      <c r="F37" s="19"/>
    </row>
    <row r="38" spans="2:6" ht="15.5">
      <c r="B38" s="25"/>
      <c r="C38" s="19"/>
      <c r="D38" s="19"/>
      <c r="E38" s="19"/>
      <c r="F38" s="19"/>
    </row>
    <row r="39" spans="2:6" ht="15">
      <c r="B39" s="18" t="s">
        <v>54</v>
      </c>
      <c r="C39" s="19"/>
      <c r="D39" s="19"/>
      <c r="E39" s="19"/>
      <c r="F39" s="19"/>
    </row>
    <row r="40" spans="2:6" ht="40" customHeight="1">
      <c r="B40" s="20"/>
      <c r="C40" s="26" t="s">
        <v>48</v>
      </c>
      <c r="D40" s="21" t="s">
        <v>49</v>
      </c>
      <c r="E40" s="21" t="s">
        <v>50</v>
      </c>
      <c r="F40" s="21" t="s">
        <v>51</v>
      </c>
    </row>
    <row r="41" spans="2:6" ht="15.5">
      <c r="B41" s="22" t="s">
        <v>52</v>
      </c>
      <c r="C41" s="23">
        <f>COUNTA(B5:B28)</f>
        <v>3</v>
      </c>
      <c r="D41" s="23">
        <f>COUNTIF(AT6:AT29,"&gt;=3,8")</f>
        <v>0</v>
      </c>
      <c r="E41" s="23">
        <f>COUNTIFS(AT6:AT29,"&lt;3,7",AT6:AT29,"&gt;=2,3")</f>
        <v>0</v>
      </c>
      <c r="F41" s="23">
        <f>COUNTIFS(AT6:AT29,"&lt;2,2",AT6:AT29,"&gt;0")</f>
        <v>0</v>
      </c>
    </row>
    <row r="42" spans="2:6" ht="15.5">
      <c r="B42" s="22" t="s">
        <v>53</v>
      </c>
      <c r="C42" s="23">
        <v>100</v>
      </c>
      <c r="D42" s="24">
        <f>D41*C42/C41</f>
        <v>0</v>
      </c>
      <c r="E42" s="24">
        <f>E41*C42/C41</f>
        <v>0</v>
      </c>
      <c r="F42" s="24">
        <f>F41*C42/C41</f>
        <v>0</v>
      </c>
    </row>
  </sheetData>
  <sheetProtection algorithmName="SHA-512" hashValue="vUDcDIvU/YF3kP0H0A8ynB7Z9I7xWrVjYf+ReTHrYLkYCmJNhs/+KI+d+ZWi/xE3DgfPzf1ICCttppeMlJAjlA==" saltValue="/Xg8GrgMgkPgSL7z8ntWlg==" spinCount="100000" sheet="1" formatCells="0" formatColumns="0" formatRows="0" insertColumns="0" insertRows="0" insertHyperlinks="0" deleteColumns="0" deleteRows="0" sort="0" autoFilter="0" pivotTables="0"/>
  <mergeCells count="28">
    <mergeCell ref="AI4:AJ4"/>
    <mergeCell ref="AK4:AL4"/>
    <mergeCell ref="O3:P4"/>
    <mergeCell ref="A3:A5"/>
    <mergeCell ref="B3:B5"/>
    <mergeCell ref="C3:D4"/>
    <mergeCell ref="K3:L4"/>
    <mergeCell ref="M3:N4"/>
    <mergeCell ref="E3:J3"/>
    <mergeCell ref="E4:F4"/>
    <mergeCell ref="G4:H4"/>
    <mergeCell ref="I4:J4"/>
    <mergeCell ref="AS3:AT4"/>
    <mergeCell ref="AO1:AP1"/>
    <mergeCell ref="Q3:R4"/>
    <mergeCell ref="S3:T4"/>
    <mergeCell ref="AM3:AN4"/>
    <mergeCell ref="AO3:AP4"/>
    <mergeCell ref="AQ3:AR4"/>
    <mergeCell ref="U3:Z3"/>
    <mergeCell ref="AA3:AL3"/>
    <mergeCell ref="U4:V4"/>
    <mergeCell ref="W4:X4"/>
    <mergeCell ref="Y4:Z4"/>
    <mergeCell ref="AA4:AB4"/>
    <mergeCell ref="AC4:AD4"/>
    <mergeCell ref="AE4:AF4"/>
    <mergeCell ref="AG4:AH4"/>
  </mergeCells>
  <hyperlinks>
    <hyperlink ref="AO1" location="'ТИТУЛ'!A1" display="'ТИТУЛ'!A1" xr:uid="{00000000-0004-0000-0300-000000000000}"/>
    <hyperlink ref="AO1:AP1" location="ОГЛАВЛЕНИЕ!A1" display="ОГЛАВЛЕНИЕ" xr:uid="{00000000-0004-0000-0300-000001000000}"/>
  </hyperlinks>
  <pageMargins left="0.7" right="0.7" top="0.75" bottom="0.75" header="0.3" footer="0.3"/>
  <pageSetup paperSize="9" scale="43" orientation="landscape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tabColor theme="5"/>
    <pageSetUpPr fitToPage="1"/>
  </sheetPr>
  <dimension ref="A1:AR42"/>
  <sheetViews>
    <sheetView view="pageLayout" zoomScale="70" zoomScaleNormal="100" zoomScalePageLayoutView="70" workbookViewId="0">
      <selection activeCell="C41" activeCellId="3" sqref="C30:AR30 AQ6:AR29 C35:F36 C41:F42"/>
    </sheetView>
  </sheetViews>
  <sheetFormatPr defaultColWidth="9.1796875" defaultRowHeight="14.5"/>
  <cols>
    <col min="1" max="1" width="9.1796875" style="1"/>
    <col min="2" max="2" width="27.453125" style="1" customWidth="1"/>
    <col min="3" max="3" width="7.7265625" style="1" customWidth="1"/>
    <col min="4" max="5" width="8.453125" style="1" customWidth="1"/>
    <col min="6" max="6" width="7.1796875" style="1" customWidth="1"/>
    <col min="7" max="7" width="5.54296875" style="1" customWidth="1"/>
    <col min="8" max="8" width="6.1796875" style="1" customWidth="1"/>
    <col min="9" max="9" width="5.81640625" style="1" customWidth="1"/>
    <col min="10" max="10" width="7.1796875" style="1" customWidth="1"/>
    <col min="11" max="11" width="5.81640625" style="1" customWidth="1"/>
    <col min="12" max="12" width="5.54296875" style="1" customWidth="1"/>
    <col min="13" max="13" width="6.1796875" style="1" customWidth="1"/>
    <col min="14" max="14" width="5.7265625" style="1" customWidth="1"/>
    <col min="15" max="15" width="6.26953125" style="1" customWidth="1"/>
    <col min="16" max="16" width="5.453125" style="1" customWidth="1"/>
    <col min="17" max="17" width="5.81640625" style="1" customWidth="1"/>
    <col min="18" max="20" width="5.453125" style="1" customWidth="1"/>
    <col min="21" max="21" width="6.7265625" style="1" customWidth="1"/>
    <col min="22" max="22" width="5.54296875" style="1" customWidth="1"/>
    <col min="23" max="23" width="6.453125" style="1" customWidth="1"/>
    <col min="24" max="24" width="6.1796875" style="1" customWidth="1"/>
    <col min="25" max="25" width="5.453125" style="1" customWidth="1"/>
    <col min="26" max="26" width="5.81640625" style="1" customWidth="1"/>
    <col min="27" max="27" width="5.453125" style="1" customWidth="1"/>
    <col min="28" max="28" width="6.453125" style="1" customWidth="1"/>
    <col min="29" max="29" width="5.81640625" style="1" customWidth="1"/>
    <col min="30" max="31" width="5.54296875" style="1" customWidth="1"/>
    <col min="32" max="32" width="5.453125" style="1" customWidth="1"/>
    <col min="33" max="33" width="6.54296875" style="1" customWidth="1"/>
    <col min="34" max="34" width="6.1796875" style="1" customWidth="1"/>
    <col min="35" max="35" width="6" style="1" customWidth="1"/>
    <col min="36" max="37" width="5.453125" style="1" customWidth="1"/>
    <col min="38" max="38" width="6" style="1" customWidth="1"/>
    <col min="39" max="39" width="6.453125" style="1" customWidth="1"/>
    <col min="40" max="40" width="7" style="1" customWidth="1"/>
    <col min="41" max="41" width="6.1796875" style="1" customWidth="1"/>
    <col min="42" max="42" width="6.54296875" style="1" customWidth="1"/>
    <col min="43" max="43" width="5.453125" style="1" customWidth="1"/>
    <col min="44" max="44" width="6.81640625" style="1" customWidth="1"/>
    <col min="45" max="16384" width="9.1796875" style="1"/>
  </cols>
  <sheetData>
    <row r="1" spans="1:44" ht="17.5">
      <c r="A1" s="29" t="s">
        <v>381</v>
      </c>
      <c r="AM1" s="229" t="s">
        <v>384</v>
      </c>
      <c r="AN1" s="229"/>
    </row>
    <row r="3" spans="1:44" ht="53.25" customHeight="1">
      <c r="A3" s="208" t="s">
        <v>12</v>
      </c>
      <c r="B3" s="208" t="s">
        <v>13</v>
      </c>
      <c r="C3" s="247" t="s">
        <v>79</v>
      </c>
      <c r="D3" s="248"/>
      <c r="E3" s="248"/>
      <c r="F3" s="248"/>
      <c r="G3" s="248"/>
      <c r="H3" s="248"/>
      <c r="I3" s="248"/>
      <c r="J3" s="255"/>
      <c r="K3" s="237" t="s">
        <v>80</v>
      </c>
      <c r="L3" s="238"/>
      <c r="M3" s="238"/>
      <c r="N3" s="239"/>
      <c r="O3" s="237" t="s">
        <v>81</v>
      </c>
      <c r="P3" s="238"/>
      <c r="Q3" s="238"/>
      <c r="R3" s="238"/>
      <c r="S3" s="238"/>
      <c r="T3" s="239"/>
      <c r="U3" s="247" t="s">
        <v>82</v>
      </c>
      <c r="V3" s="248"/>
      <c r="W3" s="248"/>
      <c r="X3" s="248"/>
      <c r="Y3" s="248"/>
      <c r="Z3" s="255"/>
      <c r="AA3" s="247" t="s">
        <v>83</v>
      </c>
      <c r="AB3" s="248"/>
      <c r="AC3" s="248"/>
      <c r="AD3" s="248"/>
      <c r="AE3" s="248"/>
      <c r="AF3" s="248"/>
      <c r="AG3" s="248"/>
      <c r="AH3" s="255"/>
      <c r="AI3" s="249" t="s">
        <v>84</v>
      </c>
      <c r="AJ3" s="249"/>
      <c r="AK3" s="249" t="s">
        <v>85</v>
      </c>
      <c r="AL3" s="249"/>
      <c r="AM3" s="249" t="s">
        <v>86</v>
      </c>
      <c r="AN3" s="249"/>
      <c r="AO3" s="250" t="s">
        <v>87</v>
      </c>
      <c r="AP3" s="250"/>
      <c r="AQ3" s="230" t="s">
        <v>19</v>
      </c>
      <c r="AR3" s="230"/>
    </row>
    <row r="4" spans="1:44" ht="141" customHeight="1">
      <c r="A4" s="209"/>
      <c r="B4" s="209"/>
      <c r="C4" s="253" t="s">
        <v>88</v>
      </c>
      <c r="D4" s="254"/>
      <c r="E4" s="253" t="s">
        <v>89</v>
      </c>
      <c r="F4" s="254"/>
      <c r="G4" s="253" t="s">
        <v>25</v>
      </c>
      <c r="H4" s="254"/>
      <c r="I4" s="253" t="s">
        <v>90</v>
      </c>
      <c r="J4" s="254"/>
      <c r="K4" s="240" t="s">
        <v>91</v>
      </c>
      <c r="L4" s="241"/>
      <c r="M4" s="240" t="s">
        <v>92</v>
      </c>
      <c r="N4" s="241"/>
      <c r="O4" s="240" t="s">
        <v>24</v>
      </c>
      <c r="P4" s="241"/>
      <c r="Q4" s="240" t="s">
        <v>23</v>
      </c>
      <c r="R4" s="241"/>
      <c r="S4" s="240" t="s">
        <v>93</v>
      </c>
      <c r="T4" s="241"/>
      <c r="U4" s="240" t="s">
        <v>94</v>
      </c>
      <c r="V4" s="241"/>
      <c r="W4" s="240" t="s">
        <v>95</v>
      </c>
      <c r="X4" s="241"/>
      <c r="Y4" s="240" t="s">
        <v>96</v>
      </c>
      <c r="Z4" s="241"/>
      <c r="AA4" s="240" t="s">
        <v>97</v>
      </c>
      <c r="AB4" s="241"/>
      <c r="AC4" s="251" t="s">
        <v>98</v>
      </c>
      <c r="AD4" s="252"/>
      <c r="AE4" s="253" t="s">
        <v>99</v>
      </c>
      <c r="AF4" s="254"/>
      <c r="AG4" s="251" t="s">
        <v>100</v>
      </c>
      <c r="AH4" s="252"/>
      <c r="AI4" s="249"/>
      <c r="AJ4" s="249"/>
      <c r="AK4" s="249"/>
      <c r="AL4" s="249"/>
      <c r="AM4" s="249"/>
      <c r="AN4" s="249"/>
      <c r="AO4" s="250"/>
      <c r="AP4" s="250"/>
      <c r="AQ4" s="230"/>
      <c r="AR4" s="230"/>
    </row>
    <row r="5" spans="1:44" ht="15.5">
      <c r="A5" s="210"/>
      <c r="B5" s="210"/>
      <c r="C5" s="14" t="s">
        <v>41</v>
      </c>
      <c r="D5" s="14" t="s">
        <v>42</v>
      </c>
      <c r="E5" s="14" t="s">
        <v>41</v>
      </c>
      <c r="F5" s="14" t="s">
        <v>42</v>
      </c>
      <c r="G5" s="14" t="s">
        <v>41</v>
      </c>
      <c r="H5" s="14" t="s">
        <v>42</v>
      </c>
      <c r="I5" s="14" t="s">
        <v>41</v>
      </c>
      <c r="J5" s="14" t="s">
        <v>42</v>
      </c>
      <c r="K5" s="14" t="s">
        <v>41</v>
      </c>
      <c r="L5" s="14" t="s">
        <v>42</v>
      </c>
      <c r="M5" s="14" t="s">
        <v>41</v>
      </c>
      <c r="N5" s="14" t="s">
        <v>42</v>
      </c>
      <c r="O5" s="14" t="s">
        <v>41</v>
      </c>
      <c r="P5" s="14" t="s">
        <v>42</v>
      </c>
      <c r="Q5" s="14" t="s">
        <v>41</v>
      </c>
      <c r="R5" s="14" t="s">
        <v>42</v>
      </c>
      <c r="S5" s="14" t="s">
        <v>41</v>
      </c>
      <c r="T5" s="14" t="s">
        <v>42</v>
      </c>
      <c r="U5" s="14" t="s">
        <v>41</v>
      </c>
      <c r="V5" s="14" t="s">
        <v>42</v>
      </c>
      <c r="W5" s="14" t="s">
        <v>41</v>
      </c>
      <c r="X5" s="14" t="s">
        <v>42</v>
      </c>
      <c r="Y5" s="14" t="s">
        <v>41</v>
      </c>
      <c r="Z5" s="14" t="s">
        <v>42</v>
      </c>
      <c r="AA5" s="14" t="s">
        <v>41</v>
      </c>
      <c r="AB5" s="14" t="s">
        <v>42</v>
      </c>
      <c r="AC5" s="14" t="s">
        <v>41</v>
      </c>
      <c r="AD5" s="14" t="s">
        <v>42</v>
      </c>
      <c r="AE5" s="14" t="s">
        <v>41</v>
      </c>
      <c r="AF5" s="14" t="s">
        <v>42</v>
      </c>
      <c r="AG5" s="14" t="s">
        <v>41</v>
      </c>
      <c r="AH5" s="14" t="s">
        <v>42</v>
      </c>
      <c r="AI5" s="14" t="s">
        <v>41</v>
      </c>
      <c r="AJ5" s="14" t="s">
        <v>42</v>
      </c>
      <c r="AK5" s="14" t="s">
        <v>41</v>
      </c>
      <c r="AL5" s="32" t="s">
        <v>42</v>
      </c>
      <c r="AM5" s="14" t="s">
        <v>41</v>
      </c>
      <c r="AN5" s="14" t="s">
        <v>42</v>
      </c>
      <c r="AO5" s="14" t="s">
        <v>41</v>
      </c>
      <c r="AP5" s="14" t="s">
        <v>42</v>
      </c>
      <c r="AQ5" s="27" t="s">
        <v>41</v>
      </c>
      <c r="AR5" s="27" t="s">
        <v>42</v>
      </c>
    </row>
    <row r="6" spans="1:44" ht="15.5">
      <c r="A6" s="15">
        <v>1</v>
      </c>
      <c r="B6" s="16" t="s">
        <v>43</v>
      </c>
      <c r="C6" s="60">
        <v>2</v>
      </c>
      <c r="D6" s="60">
        <v>3</v>
      </c>
      <c r="E6" s="60">
        <v>2</v>
      </c>
      <c r="F6" s="60">
        <v>3</v>
      </c>
      <c r="G6" s="60">
        <v>2</v>
      </c>
      <c r="H6" s="60">
        <v>4</v>
      </c>
      <c r="I6" s="60">
        <v>3</v>
      </c>
      <c r="J6" s="60">
        <v>4</v>
      </c>
      <c r="K6" s="60">
        <v>3</v>
      </c>
      <c r="L6" s="60">
        <v>5</v>
      </c>
      <c r="M6" s="60">
        <v>4</v>
      </c>
      <c r="N6" s="60">
        <v>5</v>
      </c>
      <c r="O6" s="60">
        <v>4</v>
      </c>
      <c r="P6" s="60">
        <v>5</v>
      </c>
      <c r="Q6" s="60">
        <v>3</v>
      </c>
      <c r="R6" s="60">
        <v>4</v>
      </c>
      <c r="S6" s="60">
        <v>2</v>
      </c>
      <c r="T6" s="60">
        <v>3</v>
      </c>
      <c r="U6" s="60">
        <v>2</v>
      </c>
      <c r="V6" s="60">
        <v>3</v>
      </c>
      <c r="W6" s="60">
        <v>2</v>
      </c>
      <c r="X6" s="60">
        <v>3</v>
      </c>
      <c r="Y6" s="60">
        <v>2</v>
      </c>
      <c r="Z6" s="60">
        <v>3</v>
      </c>
      <c r="AA6" s="60">
        <v>2</v>
      </c>
      <c r="AB6" s="60">
        <v>3</v>
      </c>
      <c r="AC6" s="60">
        <v>4</v>
      </c>
      <c r="AD6" s="60">
        <v>5</v>
      </c>
      <c r="AE6" s="60">
        <v>4</v>
      </c>
      <c r="AF6" s="60">
        <v>5</v>
      </c>
      <c r="AG6" s="60"/>
      <c r="AH6" s="60">
        <v>3</v>
      </c>
      <c r="AI6" s="60">
        <v>4</v>
      </c>
      <c r="AJ6" s="60">
        <v>3</v>
      </c>
      <c r="AK6" s="60">
        <v>4</v>
      </c>
      <c r="AL6" s="60">
        <v>3</v>
      </c>
      <c r="AM6" s="60">
        <v>4</v>
      </c>
      <c r="AN6" s="60">
        <v>3</v>
      </c>
      <c r="AO6" s="60">
        <v>4</v>
      </c>
      <c r="AP6" s="60">
        <v>5</v>
      </c>
      <c r="AQ6" s="165">
        <f>(C6+E6+G6+I6+K6+M6+O6+Q6+S6+U6+W6+Y6+AA6+AC6+AE6+AG6+AI6+AK6+AM6+AO6)/20</f>
        <v>2.85</v>
      </c>
      <c r="AR6" s="165">
        <f>(D6+F6+H6+J6+L6+N6+P6+R6+T6+V6+X6+Z6+AB6+AD6+AF6+AH6+AJ6+AL6+AN6+AP6)/20</f>
        <v>3.75</v>
      </c>
    </row>
    <row r="7" spans="1:44" ht="15.5">
      <c r="A7" s="15">
        <v>2</v>
      </c>
      <c r="B7" s="16" t="s">
        <v>44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165">
        <f t="shared" ref="AQ7:AQ29" si="0">(C7+E7+G7+I7+K7+M7+O7+Q7+S7+U7+W7+Y7+AA7+AC7+AE7+AG7+AI7+AK7+AM7+AO7)/20</f>
        <v>0</v>
      </c>
      <c r="AR7" s="165">
        <f t="shared" ref="AR7:AR29" si="1">(D7+F7+H7+J7+L7+N7+P7+R7+T7+V7+X7+Z7+AB7+AD7+AF7+AH7+AJ7+AL7+AN7+AP7)/20</f>
        <v>0</v>
      </c>
    </row>
    <row r="8" spans="1:44" ht="15.5">
      <c r="A8" s="15">
        <v>3</v>
      </c>
      <c r="B8" s="16" t="s">
        <v>45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165">
        <f t="shared" si="0"/>
        <v>0</v>
      </c>
      <c r="AR8" s="165">
        <f t="shared" si="1"/>
        <v>0</v>
      </c>
    </row>
    <row r="9" spans="1:44" ht="15.5">
      <c r="A9" s="15">
        <v>4</v>
      </c>
      <c r="B9" s="1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165">
        <f t="shared" si="0"/>
        <v>0</v>
      </c>
      <c r="AR9" s="165">
        <f t="shared" si="1"/>
        <v>0</v>
      </c>
    </row>
    <row r="10" spans="1:44" ht="15.5">
      <c r="A10" s="15">
        <v>5</v>
      </c>
      <c r="B10" s="1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165">
        <f t="shared" si="0"/>
        <v>0</v>
      </c>
      <c r="AR10" s="165">
        <f t="shared" si="1"/>
        <v>0</v>
      </c>
    </row>
    <row r="11" spans="1:44" ht="15.5">
      <c r="A11" s="15">
        <v>6</v>
      </c>
      <c r="B11" s="1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165">
        <f t="shared" si="0"/>
        <v>0</v>
      </c>
      <c r="AR11" s="165">
        <f t="shared" si="1"/>
        <v>0</v>
      </c>
    </row>
    <row r="12" spans="1:44" ht="15.5">
      <c r="A12" s="15">
        <v>7</v>
      </c>
      <c r="B12" s="1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165">
        <f t="shared" si="0"/>
        <v>0</v>
      </c>
      <c r="AR12" s="165">
        <f t="shared" si="1"/>
        <v>0</v>
      </c>
    </row>
    <row r="13" spans="1:44" ht="15.5">
      <c r="A13" s="15">
        <v>8</v>
      </c>
      <c r="B13" s="1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165">
        <f t="shared" si="0"/>
        <v>0</v>
      </c>
      <c r="AR13" s="165">
        <f t="shared" si="1"/>
        <v>0</v>
      </c>
    </row>
    <row r="14" spans="1:44" ht="15.5">
      <c r="A14" s="15">
        <v>9</v>
      </c>
      <c r="B14" s="1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165">
        <f t="shared" si="0"/>
        <v>0</v>
      </c>
      <c r="AR14" s="165">
        <f t="shared" si="1"/>
        <v>0</v>
      </c>
    </row>
    <row r="15" spans="1:44" ht="15.5">
      <c r="A15" s="15">
        <v>10</v>
      </c>
      <c r="B15" s="1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165">
        <f t="shared" si="0"/>
        <v>0</v>
      </c>
      <c r="AR15" s="165">
        <f t="shared" si="1"/>
        <v>0</v>
      </c>
    </row>
    <row r="16" spans="1:44" ht="15.5">
      <c r="A16" s="15">
        <v>11</v>
      </c>
      <c r="B16" s="1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165">
        <f t="shared" si="0"/>
        <v>0</v>
      </c>
      <c r="AR16" s="165">
        <f t="shared" si="1"/>
        <v>0</v>
      </c>
    </row>
    <row r="17" spans="1:44" ht="15.5">
      <c r="A17" s="15">
        <v>12</v>
      </c>
      <c r="B17" s="1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165">
        <f t="shared" si="0"/>
        <v>0</v>
      </c>
      <c r="AR17" s="165">
        <f t="shared" si="1"/>
        <v>0</v>
      </c>
    </row>
    <row r="18" spans="1:44" ht="15.5">
      <c r="A18" s="15">
        <v>13</v>
      </c>
      <c r="B18" s="1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165">
        <f t="shared" si="0"/>
        <v>0</v>
      </c>
      <c r="AR18" s="165">
        <f t="shared" si="1"/>
        <v>0</v>
      </c>
    </row>
    <row r="19" spans="1:44" ht="15.5">
      <c r="A19" s="15">
        <v>14</v>
      </c>
      <c r="B19" s="1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165">
        <f t="shared" si="0"/>
        <v>0</v>
      </c>
      <c r="AR19" s="165">
        <f t="shared" si="1"/>
        <v>0</v>
      </c>
    </row>
    <row r="20" spans="1:44" ht="15.5">
      <c r="A20" s="15">
        <v>15</v>
      </c>
      <c r="B20" s="16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165">
        <f t="shared" si="0"/>
        <v>0</v>
      </c>
      <c r="AR20" s="165">
        <f t="shared" si="1"/>
        <v>0</v>
      </c>
    </row>
    <row r="21" spans="1:44" ht="15.5">
      <c r="A21" s="15">
        <v>16</v>
      </c>
      <c r="B21" s="1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165">
        <f t="shared" si="0"/>
        <v>0</v>
      </c>
      <c r="AR21" s="165">
        <f t="shared" si="1"/>
        <v>0</v>
      </c>
    </row>
    <row r="22" spans="1:44" ht="15.5">
      <c r="A22" s="15">
        <v>17</v>
      </c>
      <c r="B22" s="16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165">
        <f t="shared" si="0"/>
        <v>0</v>
      </c>
      <c r="AR22" s="165">
        <f t="shared" si="1"/>
        <v>0</v>
      </c>
    </row>
    <row r="23" spans="1:44" ht="15.5">
      <c r="A23" s="15">
        <v>18</v>
      </c>
      <c r="B23" s="16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165">
        <f t="shared" si="0"/>
        <v>0</v>
      </c>
      <c r="AR23" s="165">
        <f t="shared" si="1"/>
        <v>0</v>
      </c>
    </row>
    <row r="24" spans="1:44" ht="15.5">
      <c r="A24" s="15">
        <v>19</v>
      </c>
      <c r="B24" s="16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165">
        <f t="shared" si="0"/>
        <v>0</v>
      </c>
      <c r="AR24" s="165">
        <f t="shared" si="1"/>
        <v>0</v>
      </c>
    </row>
    <row r="25" spans="1:44" ht="15.5">
      <c r="A25" s="15">
        <v>20</v>
      </c>
      <c r="B25" s="16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165">
        <f t="shared" si="0"/>
        <v>0</v>
      </c>
      <c r="AR25" s="165">
        <f t="shared" si="1"/>
        <v>0</v>
      </c>
    </row>
    <row r="26" spans="1:44" ht="15.5">
      <c r="A26" s="15">
        <v>21</v>
      </c>
      <c r="B26" s="16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165">
        <f t="shared" si="0"/>
        <v>0</v>
      </c>
      <c r="AR26" s="165">
        <f t="shared" si="1"/>
        <v>0</v>
      </c>
    </row>
    <row r="27" spans="1:44" ht="15.5">
      <c r="A27" s="15">
        <v>22</v>
      </c>
      <c r="B27" s="16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165">
        <f t="shared" si="0"/>
        <v>0</v>
      </c>
      <c r="AR27" s="165">
        <f t="shared" si="1"/>
        <v>0</v>
      </c>
    </row>
    <row r="28" spans="1:44" ht="15.5">
      <c r="A28" s="15">
        <v>23</v>
      </c>
      <c r="B28" s="16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165">
        <f t="shared" si="0"/>
        <v>0</v>
      </c>
      <c r="AR28" s="165">
        <f t="shared" si="1"/>
        <v>0</v>
      </c>
    </row>
    <row r="29" spans="1:44" ht="15.5">
      <c r="A29" s="15">
        <v>24</v>
      </c>
      <c r="B29" s="16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165">
        <f t="shared" si="0"/>
        <v>0</v>
      </c>
      <c r="AR29" s="165">
        <f t="shared" si="1"/>
        <v>0</v>
      </c>
    </row>
    <row r="30" spans="1:44" ht="15.5">
      <c r="A30" s="15"/>
      <c r="B30" s="17" t="s">
        <v>46</v>
      </c>
      <c r="C30" s="78">
        <f>(C6+C7+C8+C9+C10+C11+C12+C13+C14+C15+C16+C17+C18+C19+C20+C21+C22+C23+C24+C25+C26+C27+C28+C29)/COUNTA($B$6:$B$29)</f>
        <v>0.66666666666666663</v>
      </c>
      <c r="D30" s="78">
        <f t="shared" ref="D30:AP30" si="2">(D6+D7+D8+D9+D10+D11+D12+D13+D14+D15+D16+D17+D18+D19+D20+D21+D22+D23+D24+D25+D26+D27+D28+D29)/COUNTA($B$6:$B$29)</f>
        <v>1</v>
      </c>
      <c r="E30" s="78">
        <f t="shared" si="2"/>
        <v>0.66666666666666663</v>
      </c>
      <c r="F30" s="78">
        <f t="shared" si="2"/>
        <v>1</v>
      </c>
      <c r="G30" s="78">
        <f t="shared" si="2"/>
        <v>0.66666666666666663</v>
      </c>
      <c r="H30" s="78">
        <f t="shared" si="2"/>
        <v>1.3333333333333333</v>
      </c>
      <c r="I30" s="78">
        <f t="shared" si="2"/>
        <v>1</v>
      </c>
      <c r="J30" s="78">
        <f t="shared" si="2"/>
        <v>1.3333333333333333</v>
      </c>
      <c r="K30" s="78">
        <f t="shared" si="2"/>
        <v>1</v>
      </c>
      <c r="L30" s="78">
        <f t="shared" si="2"/>
        <v>1.6666666666666667</v>
      </c>
      <c r="M30" s="78">
        <f t="shared" si="2"/>
        <v>1.3333333333333333</v>
      </c>
      <c r="N30" s="78">
        <f t="shared" si="2"/>
        <v>1.6666666666666667</v>
      </c>
      <c r="O30" s="78">
        <f t="shared" si="2"/>
        <v>1.3333333333333333</v>
      </c>
      <c r="P30" s="78">
        <f t="shared" si="2"/>
        <v>1.6666666666666667</v>
      </c>
      <c r="Q30" s="78">
        <f t="shared" si="2"/>
        <v>1</v>
      </c>
      <c r="R30" s="78">
        <f t="shared" si="2"/>
        <v>1.3333333333333333</v>
      </c>
      <c r="S30" s="78">
        <f t="shared" si="2"/>
        <v>0.66666666666666663</v>
      </c>
      <c r="T30" s="78">
        <f t="shared" si="2"/>
        <v>1</v>
      </c>
      <c r="U30" s="78">
        <f t="shared" si="2"/>
        <v>0.66666666666666663</v>
      </c>
      <c r="V30" s="78">
        <f t="shared" si="2"/>
        <v>1</v>
      </c>
      <c r="W30" s="78">
        <f t="shared" si="2"/>
        <v>0.66666666666666663</v>
      </c>
      <c r="X30" s="78">
        <f t="shared" si="2"/>
        <v>1</v>
      </c>
      <c r="Y30" s="78">
        <f t="shared" si="2"/>
        <v>0.66666666666666663</v>
      </c>
      <c r="Z30" s="78">
        <f t="shared" si="2"/>
        <v>1</v>
      </c>
      <c r="AA30" s="78">
        <f t="shared" si="2"/>
        <v>0.66666666666666663</v>
      </c>
      <c r="AB30" s="78">
        <f t="shared" si="2"/>
        <v>1</v>
      </c>
      <c r="AC30" s="78">
        <f t="shared" si="2"/>
        <v>1.3333333333333333</v>
      </c>
      <c r="AD30" s="78">
        <f t="shared" si="2"/>
        <v>1.6666666666666667</v>
      </c>
      <c r="AE30" s="78">
        <f t="shared" si="2"/>
        <v>1.3333333333333333</v>
      </c>
      <c r="AF30" s="78">
        <f t="shared" si="2"/>
        <v>1.6666666666666667</v>
      </c>
      <c r="AG30" s="78">
        <f t="shared" si="2"/>
        <v>0</v>
      </c>
      <c r="AH30" s="78">
        <f t="shared" si="2"/>
        <v>1</v>
      </c>
      <c r="AI30" s="78">
        <f t="shared" si="2"/>
        <v>1.3333333333333333</v>
      </c>
      <c r="AJ30" s="78">
        <f t="shared" si="2"/>
        <v>1</v>
      </c>
      <c r="AK30" s="78">
        <f t="shared" si="2"/>
        <v>1.3333333333333333</v>
      </c>
      <c r="AL30" s="78">
        <f t="shared" si="2"/>
        <v>1</v>
      </c>
      <c r="AM30" s="78">
        <f t="shared" si="2"/>
        <v>1.3333333333333333</v>
      </c>
      <c r="AN30" s="78">
        <f t="shared" si="2"/>
        <v>1</v>
      </c>
      <c r="AO30" s="78">
        <f t="shared" si="2"/>
        <v>1.3333333333333333</v>
      </c>
      <c r="AP30" s="78">
        <f t="shared" si="2"/>
        <v>1.6666666666666667</v>
      </c>
      <c r="AQ30" s="164">
        <f t="shared" ref="AQ30" si="3">(C30+E30+G30+I30+K30+M30+O30+Q30+S30+U30+W30+Y30+AA30+AC30+AE30+AG30+AI30+AK30+AM30+AO30)/20</f>
        <v>0.94999999999999984</v>
      </c>
      <c r="AR30" s="164">
        <f t="shared" ref="AR30" si="4">(D30+F30+H30+J30+L30+N30+P30+R30+T30+V30+X30+Z30+AB30+AD30+AF30+AH30+AJ30+AL30+AN30+AP30)/20</f>
        <v>1.2500000000000002</v>
      </c>
    </row>
    <row r="33" spans="2:6" ht="15">
      <c r="B33" s="18" t="s">
        <v>47</v>
      </c>
      <c r="C33" s="19"/>
      <c r="D33" s="19"/>
      <c r="E33" s="19"/>
      <c r="F33" s="19"/>
    </row>
    <row r="34" spans="2:6" ht="28">
      <c r="B34" s="20"/>
      <c r="C34" s="21" t="s">
        <v>48</v>
      </c>
      <c r="D34" s="30" t="s">
        <v>49</v>
      </c>
      <c r="E34" s="30" t="s">
        <v>50</v>
      </c>
      <c r="F34" s="30" t="s">
        <v>51</v>
      </c>
    </row>
    <row r="35" spans="2:6" ht="15.5">
      <c r="B35" s="22" t="s">
        <v>52</v>
      </c>
      <c r="C35" s="23">
        <f>COUNTA(B6:B29)</f>
        <v>3</v>
      </c>
      <c r="D35" s="23">
        <f>COUNTIF(AQ6:AQ29,"&gt;=3,8")</f>
        <v>0</v>
      </c>
      <c r="E35" s="23">
        <f>COUNTIFS(AQ6:AQ29,"&lt;3,7",AQ6:AQ29,"&gt;=2,3")</f>
        <v>1</v>
      </c>
      <c r="F35" s="23">
        <f>COUNTIFS(AU5:AU28,"&lt;2,2",AU5:AU28,"&gt;0")</f>
        <v>0</v>
      </c>
    </row>
    <row r="36" spans="2:6" ht="15.5">
      <c r="B36" s="22" t="s">
        <v>53</v>
      </c>
      <c r="C36" s="23">
        <v>100</v>
      </c>
      <c r="D36" s="23">
        <f>D35*C36/C35</f>
        <v>0</v>
      </c>
      <c r="E36" s="24">
        <f>E35*C36/C35</f>
        <v>33.333333333333336</v>
      </c>
      <c r="F36" s="24">
        <f>F35*C36/C35</f>
        <v>0</v>
      </c>
    </row>
    <row r="37" spans="2:6" ht="15.5">
      <c r="B37" s="25"/>
      <c r="C37" s="19"/>
      <c r="D37" s="19"/>
      <c r="E37" s="19"/>
      <c r="F37" s="19"/>
    </row>
    <row r="38" spans="2:6" ht="15.5">
      <c r="B38" s="25"/>
      <c r="C38" s="19"/>
      <c r="D38" s="19"/>
      <c r="E38" s="19"/>
      <c r="F38" s="19"/>
    </row>
    <row r="39" spans="2:6" ht="15">
      <c r="B39" s="18" t="s">
        <v>54</v>
      </c>
      <c r="C39" s="19"/>
      <c r="D39" s="19"/>
      <c r="E39" s="19"/>
      <c r="F39" s="19"/>
    </row>
    <row r="40" spans="2:6" ht="28">
      <c r="B40" s="20"/>
      <c r="C40" s="26" t="s">
        <v>48</v>
      </c>
      <c r="D40" s="31" t="s">
        <v>49</v>
      </c>
      <c r="E40" s="31" t="s">
        <v>50</v>
      </c>
      <c r="F40" s="31" t="s">
        <v>51</v>
      </c>
    </row>
    <row r="41" spans="2:6" ht="15.5">
      <c r="B41" s="22" t="s">
        <v>52</v>
      </c>
      <c r="C41" s="23">
        <f>COUNTA(B5:B28)</f>
        <v>3</v>
      </c>
      <c r="D41" s="23">
        <f>COUNTIF(AR6:AR29,"&gt;=3,8")</f>
        <v>0</v>
      </c>
      <c r="E41" s="23">
        <f>COUNTIFS(AR6:AR29,"&lt;3,7",AR6:AR29,"&gt;=2,3")</f>
        <v>0</v>
      </c>
      <c r="F41" s="23">
        <f>COUNTIFS(AR6:AR29,"&lt;2,2",AR6:AR29,"&gt;0")</f>
        <v>0</v>
      </c>
    </row>
    <row r="42" spans="2:6" ht="15.5">
      <c r="B42" s="22" t="s">
        <v>53</v>
      </c>
      <c r="C42" s="23">
        <v>100</v>
      </c>
      <c r="D42" s="24">
        <f>D41*C42/C41</f>
        <v>0</v>
      </c>
      <c r="E42" s="24">
        <f>E41*C42/C41</f>
        <v>0</v>
      </c>
      <c r="F42" s="24">
        <f>F41*C42/C41</f>
        <v>0</v>
      </c>
    </row>
  </sheetData>
  <sheetProtection algorithmName="SHA-512" hashValue="7V7Bxeyg3dvd/Lsll8MSJTSnBUn25CkVVYpZFXKXASyrEGCaazGM8/jlGH3hmRHkn5Bsw4e+NztxoCc781pFFw==" saltValue="aG23TRwIa5ubGG64d0IjjQ==" spinCount="100000" sheet="1" formatCells="0" formatColumns="0" formatRows="0" insertColumns="0" insertRows="0" insertHyperlinks="0" deleteColumns="0" deleteRows="0" sort="0" autoFilter="0" pivotTables="0"/>
  <mergeCells count="29">
    <mergeCell ref="O3:T3"/>
    <mergeCell ref="U3:Z3"/>
    <mergeCell ref="AA3:AH3"/>
    <mergeCell ref="G4:H4"/>
    <mergeCell ref="I4:J4"/>
    <mergeCell ref="K4:L4"/>
    <mergeCell ref="C3:J3"/>
    <mergeCell ref="K3:N3"/>
    <mergeCell ref="A3:A5"/>
    <mergeCell ref="B3:B5"/>
    <mergeCell ref="AI3:AJ4"/>
    <mergeCell ref="AK3:AL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C4:D4"/>
    <mergeCell ref="E4:F4"/>
    <mergeCell ref="AM3:AN4"/>
    <mergeCell ref="AO3:AP4"/>
    <mergeCell ref="AQ3:AR4"/>
    <mergeCell ref="AM1:AN1"/>
    <mergeCell ref="AG4:AH4"/>
  </mergeCells>
  <hyperlinks>
    <hyperlink ref="AM1" location="'ТИТУЛ'!A1" display="'ТИТУЛ'!A1" xr:uid="{00000000-0004-0000-0400-000000000000}"/>
    <hyperlink ref="AM1:AN1" location="ОГЛАВЛЕНИЕ!A1" display="ОГЛАВЛЕНИЕ" xr:uid="{00000000-0004-0000-0400-000001000000}"/>
  </hyperlinks>
  <pageMargins left="0.41249999999999998" right="0.5424107142857143" top="0.75" bottom="0.75" header="0.3" footer="0.3"/>
  <pageSetup paperSize="9" scale="46" orientation="landscape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theme="5"/>
    <pageSetUpPr fitToPage="1"/>
  </sheetPr>
  <dimension ref="A1:AH42"/>
  <sheetViews>
    <sheetView view="pageLayout" zoomScale="55" zoomScaleNormal="100" zoomScalePageLayoutView="55" workbookViewId="0">
      <selection activeCell="D41" sqref="D41"/>
    </sheetView>
  </sheetViews>
  <sheetFormatPr defaultColWidth="9.1796875" defaultRowHeight="14.5"/>
  <cols>
    <col min="1" max="1" width="9.1796875" style="1"/>
    <col min="2" max="2" width="27.453125" style="1" customWidth="1"/>
    <col min="3" max="3" width="7.54296875" style="1" customWidth="1"/>
    <col min="4" max="4" width="8.81640625" style="1" customWidth="1"/>
    <col min="5" max="5" width="9.26953125" style="1" customWidth="1"/>
    <col min="6" max="6" width="8.81640625" style="1" customWidth="1"/>
    <col min="7" max="7" width="5.54296875" style="1" customWidth="1"/>
    <col min="8" max="8" width="6.1796875" style="1" customWidth="1"/>
    <col min="9" max="9" width="7.1796875" style="1" customWidth="1"/>
    <col min="10" max="10" width="8.26953125" style="1" customWidth="1"/>
    <col min="11" max="11" width="7.453125" style="1" customWidth="1"/>
    <col min="12" max="13" width="7.81640625" style="1" customWidth="1"/>
    <col min="14" max="14" width="7.26953125" style="1" customWidth="1"/>
    <col min="15" max="16" width="5" style="1" customWidth="1"/>
    <col min="17" max="17" width="5.1796875" style="1" customWidth="1"/>
    <col min="18" max="18" width="5.453125" style="1" customWidth="1"/>
    <col min="19" max="19" width="5.1796875" style="1" customWidth="1"/>
    <col min="20" max="22" width="5.453125" style="1" customWidth="1"/>
    <col min="23" max="23" width="6.54296875" style="1" customWidth="1"/>
    <col min="24" max="24" width="6.7265625" style="1" customWidth="1"/>
    <col min="25" max="32" width="5.453125" style="1" customWidth="1"/>
    <col min="33" max="34" width="6.81640625" style="1" customWidth="1"/>
    <col min="35" max="16384" width="9.1796875" style="1"/>
  </cols>
  <sheetData>
    <row r="1" spans="1:34" ht="17.5">
      <c r="A1" s="12" t="s">
        <v>101</v>
      </c>
      <c r="AC1" s="229" t="s">
        <v>384</v>
      </c>
      <c r="AD1" s="229"/>
      <c r="AE1" s="229"/>
    </row>
    <row r="3" spans="1:34" ht="50.25" customHeight="1" thickBot="1">
      <c r="A3" s="208" t="s">
        <v>12</v>
      </c>
      <c r="B3" s="208" t="s">
        <v>13</v>
      </c>
      <c r="C3" s="247" t="s">
        <v>102</v>
      </c>
      <c r="D3" s="248"/>
      <c r="E3" s="248"/>
      <c r="F3" s="248"/>
      <c r="G3" s="248"/>
      <c r="H3" s="248"/>
      <c r="I3" s="237" t="s">
        <v>103</v>
      </c>
      <c r="J3" s="238"/>
      <c r="K3" s="238"/>
      <c r="L3" s="238"/>
      <c r="M3" s="238"/>
      <c r="N3" s="238"/>
      <c r="O3" s="211" t="s">
        <v>104</v>
      </c>
      <c r="P3" s="212"/>
      <c r="Q3" s="258" t="s">
        <v>105</v>
      </c>
      <c r="R3" s="259"/>
      <c r="S3" s="259"/>
      <c r="T3" s="259"/>
      <c r="U3" s="259"/>
      <c r="V3" s="260"/>
      <c r="W3" s="211" t="s">
        <v>106</v>
      </c>
      <c r="X3" s="212"/>
      <c r="Y3" s="211" t="s">
        <v>107</v>
      </c>
      <c r="Z3" s="212"/>
      <c r="AA3" s="211" t="s">
        <v>108</v>
      </c>
      <c r="AB3" s="212"/>
      <c r="AC3" s="211" t="s">
        <v>109</v>
      </c>
      <c r="AD3" s="212"/>
      <c r="AE3" s="211" t="s">
        <v>110</v>
      </c>
      <c r="AF3" s="256"/>
      <c r="AG3" s="230" t="s">
        <v>19</v>
      </c>
      <c r="AH3" s="230"/>
    </row>
    <row r="4" spans="1:34" ht="141" customHeight="1" thickBot="1">
      <c r="A4" s="209"/>
      <c r="B4" s="209"/>
      <c r="C4" s="240" t="s">
        <v>111</v>
      </c>
      <c r="D4" s="241"/>
      <c r="E4" s="240" t="s">
        <v>112</v>
      </c>
      <c r="F4" s="241"/>
      <c r="G4" s="240" t="s">
        <v>113</v>
      </c>
      <c r="H4" s="242"/>
      <c r="I4" s="240" t="s">
        <v>111</v>
      </c>
      <c r="J4" s="241"/>
      <c r="K4" s="240" t="s">
        <v>112</v>
      </c>
      <c r="L4" s="241"/>
      <c r="M4" s="240" t="s">
        <v>113</v>
      </c>
      <c r="N4" s="242"/>
      <c r="O4" s="213"/>
      <c r="P4" s="214"/>
      <c r="Q4" s="220" t="s">
        <v>114</v>
      </c>
      <c r="R4" s="221"/>
      <c r="S4" s="220" t="s">
        <v>115</v>
      </c>
      <c r="T4" s="221"/>
      <c r="U4" s="220" t="s">
        <v>116</v>
      </c>
      <c r="V4" s="221"/>
      <c r="W4" s="213"/>
      <c r="X4" s="214"/>
      <c r="Y4" s="213"/>
      <c r="Z4" s="214"/>
      <c r="AA4" s="213"/>
      <c r="AB4" s="214"/>
      <c r="AC4" s="213"/>
      <c r="AD4" s="214"/>
      <c r="AE4" s="213"/>
      <c r="AF4" s="257"/>
      <c r="AG4" s="230"/>
      <c r="AH4" s="230"/>
    </row>
    <row r="5" spans="1:34" ht="16" thickBot="1">
      <c r="A5" s="210"/>
      <c r="B5" s="210"/>
      <c r="C5" s="14" t="s">
        <v>41</v>
      </c>
      <c r="D5" s="14" t="s">
        <v>42</v>
      </c>
      <c r="E5" s="14" t="s">
        <v>41</v>
      </c>
      <c r="F5" s="14" t="s">
        <v>42</v>
      </c>
      <c r="G5" s="14" t="s">
        <v>41</v>
      </c>
      <c r="H5" s="14" t="s">
        <v>42</v>
      </c>
      <c r="I5" s="14" t="s">
        <v>41</v>
      </c>
      <c r="J5" s="14" t="s">
        <v>42</v>
      </c>
      <c r="K5" s="14" t="s">
        <v>41</v>
      </c>
      <c r="L5" s="14" t="s">
        <v>42</v>
      </c>
      <c r="M5" s="14" t="s">
        <v>41</v>
      </c>
      <c r="N5" s="14" t="s">
        <v>42</v>
      </c>
      <c r="O5" s="14" t="s">
        <v>41</v>
      </c>
      <c r="P5" s="14" t="s">
        <v>42</v>
      </c>
      <c r="Q5" s="14" t="s">
        <v>41</v>
      </c>
      <c r="R5" s="14" t="s">
        <v>42</v>
      </c>
      <c r="S5" s="14" t="s">
        <v>41</v>
      </c>
      <c r="T5" s="14" t="s">
        <v>42</v>
      </c>
      <c r="U5" s="14" t="s">
        <v>41</v>
      </c>
      <c r="V5" s="14" t="s">
        <v>42</v>
      </c>
      <c r="W5" s="14" t="s">
        <v>41</v>
      </c>
      <c r="X5" s="14" t="s">
        <v>42</v>
      </c>
      <c r="Y5" s="14" t="s">
        <v>41</v>
      </c>
      <c r="Z5" s="14" t="s">
        <v>42</v>
      </c>
      <c r="AA5" s="14" t="s">
        <v>41</v>
      </c>
      <c r="AB5" s="14" t="s">
        <v>42</v>
      </c>
      <c r="AC5" s="14" t="s">
        <v>41</v>
      </c>
      <c r="AD5" s="14" t="s">
        <v>42</v>
      </c>
      <c r="AE5" s="14" t="s">
        <v>41</v>
      </c>
      <c r="AF5" s="14" t="s">
        <v>42</v>
      </c>
      <c r="AG5" s="27" t="s">
        <v>41</v>
      </c>
      <c r="AH5" s="27" t="s">
        <v>42</v>
      </c>
    </row>
    <row r="6" spans="1:34" ht="16" thickBot="1">
      <c r="A6" s="15">
        <v>1</v>
      </c>
      <c r="B6" s="16" t="s">
        <v>43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28">
        <f>(C6+E6+G6+I6+K6+M6+O6+Q6+S6+U6+W6+Y6+AA6+AC6+AE6)/15</f>
        <v>0</v>
      </c>
      <c r="AH6" s="28">
        <f>(D6+F6+H6+J6+L6+N6+P6+R6+T6+V6+X6+Z6+AB6+AD6+AF6)/15</f>
        <v>0</v>
      </c>
    </row>
    <row r="7" spans="1:34" ht="16" thickBot="1">
      <c r="A7" s="15">
        <v>2</v>
      </c>
      <c r="B7" s="16" t="s">
        <v>44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28">
        <f t="shared" ref="AG7:AG30" si="0">(C7+E7+G7+I7+K7+M7+O7+Q7+S7+U7+W7+Y7+AA7+AC7+AE7)/15</f>
        <v>0</v>
      </c>
      <c r="AH7" s="28">
        <f t="shared" ref="AH7:AH30" si="1">(D7+F7+H7+J7+L7+N7+P7+R7+T7+V7+X7+Z7+AB7+AD7+AF7)/15</f>
        <v>0</v>
      </c>
    </row>
    <row r="8" spans="1:34" ht="16" thickBot="1">
      <c r="A8" s="15">
        <v>3</v>
      </c>
      <c r="B8" s="16" t="s">
        <v>45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28">
        <f t="shared" si="0"/>
        <v>0</v>
      </c>
      <c r="AH8" s="28">
        <f t="shared" si="1"/>
        <v>0</v>
      </c>
    </row>
    <row r="9" spans="1:34" ht="16" thickBot="1">
      <c r="A9" s="15">
        <v>4</v>
      </c>
      <c r="B9" s="1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28">
        <f t="shared" si="0"/>
        <v>0</v>
      </c>
      <c r="AH9" s="28">
        <f t="shared" si="1"/>
        <v>0</v>
      </c>
    </row>
    <row r="10" spans="1:34" ht="16" thickBot="1">
      <c r="A10" s="15">
        <v>5</v>
      </c>
      <c r="B10" s="1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28">
        <f t="shared" si="0"/>
        <v>0</v>
      </c>
      <c r="AH10" s="28">
        <f t="shared" si="1"/>
        <v>0</v>
      </c>
    </row>
    <row r="11" spans="1:34" ht="16" thickBot="1">
      <c r="A11" s="15">
        <v>6</v>
      </c>
      <c r="B11" s="1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28">
        <f t="shared" si="0"/>
        <v>0</v>
      </c>
      <c r="AH11" s="28">
        <f t="shared" si="1"/>
        <v>0</v>
      </c>
    </row>
    <row r="12" spans="1:34" ht="16" thickBot="1">
      <c r="A12" s="15">
        <v>7</v>
      </c>
      <c r="B12" s="1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28">
        <f t="shared" si="0"/>
        <v>0</v>
      </c>
      <c r="AH12" s="28">
        <f t="shared" si="1"/>
        <v>0</v>
      </c>
    </row>
    <row r="13" spans="1:34" ht="16" thickBot="1">
      <c r="A13" s="15">
        <v>8</v>
      </c>
      <c r="B13" s="1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28">
        <f t="shared" si="0"/>
        <v>0</v>
      </c>
      <c r="AH13" s="28">
        <f t="shared" si="1"/>
        <v>0</v>
      </c>
    </row>
    <row r="14" spans="1:34" ht="16" thickBot="1">
      <c r="A14" s="15">
        <v>9</v>
      </c>
      <c r="B14" s="1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28">
        <f t="shared" si="0"/>
        <v>0</v>
      </c>
      <c r="AH14" s="28">
        <f t="shared" si="1"/>
        <v>0</v>
      </c>
    </row>
    <row r="15" spans="1:34" ht="16" thickBot="1">
      <c r="A15" s="15">
        <v>10</v>
      </c>
      <c r="B15" s="1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28">
        <f t="shared" si="0"/>
        <v>0</v>
      </c>
      <c r="AH15" s="28">
        <f t="shared" si="1"/>
        <v>0</v>
      </c>
    </row>
    <row r="16" spans="1:34" ht="16" thickBot="1">
      <c r="A16" s="15">
        <v>11</v>
      </c>
      <c r="B16" s="1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28">
        <f t="shared" si="0"/>
        <v>0</v>
      </c>
      <c r="AH16" s="28">
        <f t="shared" si="1"/>
        <v>0</v>
      </c>
    </row>
    <row r="17" spans="1:34" ht="16" thickBot="1">
      <c r="A17" s="15">
        <v>12</v>
      </c>
      <c r="B17" s="1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28">
        <f t="shared" si="0"/>
        <v>0</v>
      </c>
      <c r="AH17" s="28">
        <f t="shared" si="1"/>
        <v>0</v>
      </c>
    </row>
    <row r="18" spans="1:34" ht="16" thickBot="1">
      <c r="A18" s="15">
        <v>13</v>
      </c>
      <c r="B18" s="1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28">
        <f t="shared" si="0"/>
        <v>0</v>
      </c>
      <c r="AH18" s="28">
        <f t="shared" si="1"/>
        <v>0</v>
      </c>
    </row>
    <row r="19" spans="1:34" ht="16" thickBot="1">
      <c r="A19" s="15">
        <v>14</v>
      </c>
      <c r="B19" s="1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28">
        <f t="shared" si="0"/>
        <v>0</v>
      </c>
      <c r="AH19" s="28">
        <f t="shared" si="1"/>
        <v>0</v>
      </c>
    </row>
    <row r="20" spans="1:34" ht="16" thickBot="1">
      <c r="A20" s="15">
        <v>15</v>
      </c>
      <c r="B20" s="16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28">
        <f t="shared" si="0"/>
        <v>0</v>
      </c>
      <c r="AH20" s="28">
        <f t="shared" si="1"/>
        <v>0</v>
      </c>
    </row>
    <row r="21" spans="1:34" ht="16" thickBot="1">
      <c r="A21" s="15">
        <v>16</v>
      </c>
      <c r="B21" s="1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28">
        <f t="shared" si="0"/>
        <v>0</v>
      </c>
      <c r="AH21" s="28">
        <f t="shared" si="1"/>
        <v>0</v>
      </c>
    </row>
    <row r="22" spans="1:34" ht="16" thickBot="1">
      <c r="A22" s="15">
        <v>17</v>
      </c>
      <c r="B22" s="16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28">
        <f t="shared" si="0"/>
        <v>0</v>
      </c>
      <c r="AH22" s="28">
        <f t="shared" si="1"/>
        <v>0</v>
      </c>
    </row>
    <row r="23" spans="1:34" ht="16" thickBot="1">
      <c r="A23" s="15">
        <v>18</v>
      </c>
      <c r="B23" s="16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28">
        <f t="shared" si="0"/>
        <v>0</v>
      </c>
      <c r="AH23" s="28">
        <f t="shared" si="1"/>
        <v>0</v>
      </c>
    </row>
    <row r="24" spans="1:34" ht="16" thickBot="1">
      <c r="A24" s="15">
        <v>19</v>
      </c>
      <c r="B24" s="16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28">
        <f t="shared" si="0"/>
        <v>0</v>
      </c>
      <c r="AH24" s="28">
        <f t="shared" si="1"/>
        <v>0</v>
      </c>
    </row>
    <row r="25" spans="1:34" ht="16" thickBot="1">
      <c r="A25" s="15">
        <v>20</v>
      </c>
      <c r="B25" s="16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28">
        <f t="shared" si="0"/>
        <v>0</v>
      </c>
      <c r="AH25" s="28">
        <f t="shared" si="1"/>
        <v>0</v>
      </c>
    </row>
    <row r="26" spans="1:34" ht="16" thickBot="1">
      <c r="A26" s="15">
        <v>21</v>
      </c>
      <c r="B26" s="16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28">
        <f t="shared" si="0"/>
        <v>0</v>
      </c>
      <c r="AH26" s="28">
        <f t="shared" si="1"/>
        <v>0</v>
      </c>
    </row>
    <row r="27" spans="1:34" ht="16" thickBot="1">
      <c r="A27" s="15">
        <v>22</v>
      </c>
      <c r="B27" s="16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28">
        <f t="shared" si="0"/>
        <v>0</v>
      </c>
      <c r="AH27" s="28">
        <f t="shared" si="1"/>
        <v>0</v>
      </c>
    </row>
    <row r="28" spans="1:34" ht="16" thickBot="1">
      <c r="A28" s="15">
        <v>23</v>
      </c>
      <c r="B28" s="16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28">
        <f t="shared" si="0"/>
        <v>0</v>
      </c>
      <c r="AH28" s="28">
        <f t="shared" si="1"/>
        <v>0</v>
      </c>
    </row>
    <row r="29" spans="1:34" ht="16" thickBot="1">
      <c r="A29" s="15">
        <v>24</v>
      </c>
      <c r="B29" s="16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28">
        <f t="shared" si="0"/>
        <v>0</v>
      </c>
      <c r="AH29" s="28">
        <f t="shared" si="1"/>
        <v>0</v>
      </c>
    </row>
    <row r="30" spans="1:34" ht="44.25" customHeight="1" thickBot="1">
      <c r="A30" s="15"/>
      <c r="B30" s="17" t="s">
        <v>46</v>
      </c>
      <c r="C30" s="166">
        <f>(C6+C7+C8+C9+C10+C11+C12+C13+C14+C15+C16+C17+C18+C19+C20+C21+C22+C23+C24+C25+C26+C27+C28+C29)/COUNTA($B$6:$B$29)</f>
        <v>0</v>
      </c>
      <c r="D30" s="166">
        <f t="shared" ref="D30:AF30" si="2">(D6+D7+D8+D9+D10+D11+D12+D13+D14+D15+D16+D17+D18+D19+D20+D21+D22+D23+D24+D25+D26+D27+D28+D29)/COUNTA($B$6:$B$29)</f>
        <v>0</v>
      </c>
      <c r="E30" s="166">
        <f t="shared" si="2"/>
        <v>0</v>
      </c>
      <c r="F30" s="166">
        <f t="shared" si="2"/>
        <v>0</v>
      </c>
      <c r="G30" s="166">
        <f t="shared" si="2"/>
        <v>0</v>
      </c>
      <c r="H30" s="166">
        <f t="shared" si="2"/>
        <v>0</v>
      </c>
      <c r="I30" s="166">
        <f t="shared" si="2"/>
        <v>0</v>
      </c>
      <c r="J30" s="166">
        <f t="shared" si="2"/>
        <v>0</v>
      </c>
      <c r="K30" s="166">
        <f t="shared" si="2"/>
        <v>0</v>
      </c>
      <c r="L30" s="166">
        <f t="shared" si="2"/>
        <v>0</v>
      </c>
      <c r="M30" s="166">
        <f t="shared" si="2"/>
        <v>0</v>
      </c>
      <c r="N30" s="166">
        <f t="shared" si="2"/>
        <v>0</v>
      </c>
      <c r="O30" s="166">
        <f t="shared" si="2"/>
        <v>0</v>
      </c>
      <c r="P30" s="166">
        <f t="shared" si="2"/>
        <v>0</v>
      </c>
      <c r="Q30" s="166">
        <f t="shared" si="2"/>
        <v>0</v>
      </c>
      <c r="R30" s="166">
        <f t="shared" si="2"/>
        <v>0</v>
      </c>
      <c r="S30" s="166">
        <f t="shared" si="2"/>
        <v>0</v>
      </c>
      <c r="T30" s="166">
        <f t="shared" si="2"/>
        <v>0</v>
      </c>
      <c r="U30" s="166">
        <f t="shared" si="2"/>
        <v>0</v>
      </c>
      <c r="V30" s="166">
        <f t="shared" si="2"/>
        <v>0</v>
      </c>
      <c r="W30" s="166">
        <f t="shared" si="2"/>
        <v>0</v>
      </c>
      <c r="X30" s="166">
        <f t="shared" si="2"/>
        <v>0</v>
      </c>
      <c r="Y30" s="166">
        <f t="shared" si="2"/>
        <v>0</v>
      </c>
      <c r="Z30" s="166">
        <f t="shared" si="2"/>
        <v>0</v>
      </c>
      <c r="AA30" s="166">
        <f t="shared" si="2"/>
        <v>0</v>
      </c>
      <c r="AB30" s="166">
        <f t="shared" si="2"/>
        <v>0</v>
      </c>
      <c r="AC30" s="166">
        <f t="shared" si="2"/>
        <v>0</v>
      </c>
      <c r="AD30" s="166">
        <f t="shared" si="2"/>
        <v>0</v>
      </c>
      <c r="AE30" s="166">
        <f t="shared" si="2"/>
        <v>0</v>
      </c>
      <c r="AF30" s="166">
        <f t="shared" si="2"/>
        <v>0</v>
      </c>
      <c r="AG30" s="172">
        <f t="shared" si="0"/>
        <v>0</v>
      </c>
      <c r="AH30" s="172">
        <f t="shared" si="1"/>
        <v>0</v>
      </c>
    </row>
    <row r="32" spans="1:34">
      <c r="AG32"/>
    </row>
    <row r="33" spans="2:6" ht="15">
      <c r="B33" s="18" t="s">
        <v>47</v>
      </c>
      <c r="C33" s="19"/>
      <c r="D33" s="19"/>
      <c r="E33" s="19"/>
      <c r="F33" s="19"/>
    </row>
    <row r="34" spans="2:6" ht="30">
      <c r="B34" s="20"/>
      <c r="C34" s="21" t="s">
        <v>48</v>
      </c>
      <c r="D34" s="21" t="s">
        <v>49</v>
      </c>
      <c r="E34" s="21" t="s">
        <v>50</v>
      </c>
      <c r="F34" s="21" t="s">
        <v>51</v>
      </c>
    </row>
    <row r="35" spans="2:6" ht="15.5">
      <c r="B35" s="22" t="s">
        <v>52</v>
      </c>
      <c r="C35" s="23">
        <f>COUNTA(B6:B29)</f>
        <v>3</v>
      </c>
      <c r="D35" s="23">
        <f>COUNTIF(AG6:AG29,"&gt;=3,8")</f>
        <v>0</v>
      </c>
      <c r="E35" s="23">
        <f>COUNTIFS(AG6:AG29,"&lt;3,7",AG6:AG29,"&gt;=2,3")</f>
        <v>0</v>
      </c>
      <c r="F35" s="23">
        <f>COUNTIFS(AG6:AG29,"&lt;2,2",AG6:AG29,"&gt;0")</f>
        <v>0</v>
      </c>
    </row>
    <row r="36" spans="2:6" ht="15.5">
      <c r="B36" s="22" t="s">
        <v>53</v>
      </c>
      <c r="C36" s="23">
        <v>100</v>
      </c>
      <c r="D36" s="23">
        <f>D35*C36/C35</f>
        <v>0</v>
      </c>
      <c r="E36" s="24">
        <f>E35*C36/C35</f>
        <v>0</v>
      </c>
      <c r="F36" s="24">
        <f>F35*C36/C35</f>
        <v>0</v>
      </c>
    </row>
    <row r="37" spans="2:6" ht="15.5">
      <c r="B37" s="25"/>
      <c r="C37" s="19"/>
      <c r="D37" s="19"/>
      <c r="E37" s="19"/>
      <c r="F37" s="19"/>
    </row>
    <row r="38" spans="2:6" ht="15.5">
      <c r="B38" s="25"/>
      <c r="C38" s="19"/>
      <c r="D38" s="19"/>
      <c r="E38" s="19"/>
      <c r="F38" s="19"/>
    </row>
    <row r="39" spans="2:6" ht="15">
      <c r="B39" s="18" t="s">
        <v>54</v>
      </c>
      <c r="C39" s="19"/>
      <c r="D39" s="19"/>
      <c r="E39" s="19"/>
      <c r="F39" s="19"/>
    </row>
    <row r="40" spans="2:6" ht="30">
      <c r="B40" s="20"/>
      <c r="C40" s="21" t="s">
        <v>48</v>
      </c>
      <c r="D40" s="26" t="s">
        <v>49</v>
      </c>
      <c r="E40" s="21" t="s">
        <v>50</v>
      </c>
      <c r="F40" s="26" t="s">
        <v>51</v>
      </c>
    </row>
    <row r="41" spans="2:6" ht="15.5">
      <c r="B41" s="22" t="s">
        <v>52</v>
      </c>
      <c r="C41" s="23">
        <f>COUNTA(B5:B28)</f>
        <v>3</v>
      </c>
      <c r="D41" s="23">
        <f>COUNTIF(AH6:AH29,"&gt;=3,8")</f>
        <v>0</v>
      </c>
      <c r="E41" s="23">
        <f>COUNTIFS(AH6:AH29,"&lt;3,7",AH6:AH29,"&gt;=2,3")</f>
        <v>0</v>
      </c>
      <c r="F41" s="23">
        <f>COUNTIFS(AH6:AH29,"&lt;2,2",AH6:AH29,"&gt;0")</f>
        <v>0</v>
      </c>
    </row>
    <row r="42" spans="2:6" ht="15.5">
      <c r="B42" s="22" t="s">
        <v>53</v>
      </c>
      <c r="C42" s="23">
        <v>100</v>
      </c>
      <c r="D42" s="24">
        <f>D41*C42/C41</f>
        <v>0</v>
      </c>
      <c r="E42" s="24">
        <f>E41*C42/C41</f>
        <v>0</v>
      </c>
      <c r="F42" s="24">
        <f>F41*C42/C41</f>
        <v>0</v>
      </c>
    </row>
  </sheetData>
  <sheetProtection algorithmName="SHA-512" hashValue="acSMzwEjWLC3fie1Gv4yarvjDL4iYPZNhVanyHCHAQnZbIfyhj0lxKe4P/Oc4Ipo35/kKh/4C73r1w7TO+lYQg==" saltValue="QJGNuN7zYXpC3ZYPQKjzsQ==" spinCount="100000" sheet="1" formatCells="0" formatColumns="0" formatRows="0" insertColumns="0" insertRows="0" insertHyperlinks="0" deleteColumns="0" deleteRows="0" sort="0" autoFilter="0" pivotTables="0"/>
  <mergeCells count="22">
    <mergeCell ref="A3:A5"/>
    <mergeCell ref="B3:B5"/>
    <mergeCell ref="O3:P4"/>
    <mergeCell ref="W3:X4"/>
    <mergeCell ref="Y3:Z4"/>
    <mergeCell ref="C3:H3"/>
    <mergeCell ref="I3:N3"/>
    <mergeCell ref="Q3:V3"/>
    <mergeCell ref="C4:D4"/>
    <mergeCell ref="E4:F4"/>
    <mergeCell ref="G4:H4"/>
    <mergeCell ref="I4:J4"/>
    <mergeCell ref="K4:L4"/>
    <mergeCell ref="M4:N4"/>
    <mergeCell ref="Q4:R4"/>
    <mergeCell ref="S4:T4"/>
    <mergeCell ref="AG3:AH4"/>
    <mergeCell ref="U4:V4"/>
    <mergeCell ref="AC1:AE1"/>
    <mergeCell ref="AA3:AB4"/>
    <mergeCell ref="AC3:AD4"/>
    <mergeCell ref="AE3:AF4"/>
  </mergeCells>
  <hyperlinks>
    <hyperlink ref="AC1" location="'ТИТУЛ'!A1" display="'ТИТУЛ'!A1" xr:uid="{00000000-0004-0000-0500-000000000000}"/>
  </hyperlinks>
  <pageMargins left="0.42424242424242425" right="0.45833333333333331" top="0.46420454545454548" bottom="0.29147727272727275" header="0.3" footer="0.3"/>
  <pageSetup paperSize="9" scale="57" fitToHeight="0" orientation="landscape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tabColor theme="5"/>
    <pageSetUpPr fitToPage="1"/>
  </sheetPr>
  <dimension ref="A1:G43"/>
  <sheetViews>
    <sheetView view="pageLayout" zoomScaleNormal="100" workbookViewId="0">
      <selection activeCell="C6" sqref="C6"/>
    </sheetView>
  </sheetViews>
  <sheetFormatPr defaultColWidth="9.1796875" defaultRowHeight="14.5"/>
  <cols>
    <col min="1" max="1" width="14.81640625" style="1" customWidth="1"/>
    <col min="2" max="2" width="16.26953125" style="1" customWidth="1"/>
    <col min="3" max="3" width="22.81640625" style="1" customWidth="1"/>
    <col min="4" max="4" width="20.26953125" style="1" customWidth="1"/>
    <col min="5" max="5" width="19.1796875" style="1" customWidth="1"/>
    <col min="6" max="6" width="17" style="1" customWidth="1"/>
    <col min="7" max="16384" width="9.1796875" style="1"/>
  </cols>
  <sheetData>
    <row r="1" spans="1:7" ht="50.25" customHeight="1">
      <c r="A1" s="264" t="s">
        <v>117</v>
      </c>
      <c r="B1" s="264"/>
      <c r="C1" s="264"/>
      <c r="D1" s="264"/>
      <c r="E1" s="264"/>
      <c r="F1" s="264"/>
    </row>
    <row r="2" spans="1:7" ht="17.25" customHeight="1">
      <c r="A2" s="2"/>
      <c r="B2" s="2"/>
      <c r="C2" s="2"/>
      <c r="D2" s="2"/>
      <c r="E2" s="2"/>
      <c r="F2" s="107" t="s">
        <v>384</v>
      </c>
      <c r="G2" s="105"/>
    </row>
    <row r="3" spans="1:7" ht="20.25" customHeight="1">
      <c r="A3" s="2"/>
      <c r="B3" s="2"/>
      <c r="C3" s="2"/>
      <c r="D3" s="2"/>
      <c r="E3" s="2"/>
      <c r="F3" s="2"/>
    </row>
    <row r="4" spans="1:7" ht="62">
      <c r="A4" s="3"/>
      <c r="B4" s="4" t="s">
        <v>118</v>
      </c>
      <c r="C4" s="4" t="s">
        <v>119</v>
      </c>
      <c r="D4" s="4" t="s">
        <v>120</v>
      </c>
      <c r="E4" s="4" t="s">
        <v>121</v>
      </c>
      <c r="F4" s="152" t="s">
        <v>122</v>
      </c>
    </row>
    <row r="5" spans="1:7" ht="15" customHeight="1">
      <c r="A5" s="6"/>
      <c r="B5" s="7">
        <v>1</v>
      </c>
      <c r="C5" s="7">
        <v>2</v>
      </c>
      <c r="D5" s="7">
        <v>3</v>
      </c>
      <c r="E5" s="7">
        <v>4</v>
      </c>
      <c r="F5" s="150" t="s">
        <v>328</v>
      </c>
    </row>
    <row r="6" spans="1:7" ht="18">
      <c r="A6" s="8" t="s">
        <v>123</v>
      </c>
      <c r="B6" s="67">
        <f>'РР-1'!$AU$31</f>
        <v>0</v>
      </c>
      <c r="C6" s="67">
        <f>'РР-2'!AS30</f>
        <v>0</v>
      </c>
      <c r="D6" s="67">
        <f>'РР-3'!AQ30</f>
        <v>0.94999999999999984</v>
      </c>
      <c r="E6" s="67">
        <f>'РР-4'!AG30</f>
        <v>0</v>
      </c>
      <c r="F6" s="151">
        <f>(B6+C6+D6+E6)/4</f>
        <v>0.23749999999999996</v>
      </c>
    </row>
    <row r="7" spans="1:7" ht="18">
      <c r="A7" s="8" t="s">
        <v>124</v>
      </c>
      <c r="B7" s="67">
        <f>'РР-1'!$AV$31</f>
        <v>0</v>
      </c>
      <c r="C7" s="67">
        <f>'РР-2'!AT30</f>
        <v>0</v>
      </c>
      <c r="D7" s="67">
        <f>'РР-3'!AR30</f>
        <v>1.2500000000000002</v>
      </c>
      <c r="E7" s="67">
        <f>'РР-4'!AH30</f>
        <v>0</v>
      </c>
      <c r="F7" s="151">
        <f>(B7+C7+D7+E7)/4</f>
        <v>0.31250000000000006</v>
      </c>
    </row>
    <row r="28" spans="1:6" ht="15.5">
      <c r="A28" s="9" t="s">
        <v>125</v>
      </c>
    </row>
    <row r="29" spans="1:6" ht="15.5">
      <c r="A29" s="262" t="s">
        <v>126</v>
      </c>
      <c r="B29" s="262"/>
      <c r="C29" s="263"/>
      <c r="D29" s="263"/>
      <c r="E29" s="263"/>
      <c r="F29" s="263"/>
    </row>
    <row r="30" spans="1:6">
      <c r="A30" s="69"/>
      <c r="B30" s="69"/>
      <c r="C30" s="261"/>
      <c r="D30" s="261"/>
      <c r="E30" s="261"/>
      <c r="F30" s="261"/>
    </row>
    <row r="31" spans="1:6">
      <c r="A31" s="71"/>
      <c r="B31" s="71"/>
      <c r="C31" s="261"/>
      <c r="D31" s="261"/>
      <c r="E31" s="261"/>
      <c r="F31" s="261"/>
    </row>
    <row r="32" spans="1:6">
      <c r="A32" s="71"/>
      <c r="B32" s="71"/>
      <c r="C32" s="261"/>
      <c r="D32" s="261"/>
      <c r="E32" s="261"/>
      <c r="F32" s="261"/>
    </row>
    <row r="33" spans="1:6">
      <c r="A33" s="71"/>
      <c r="B33" s="71"/>
      <c r="C33" s="261"/>
      <c r="D33" s="261"/>
      <c r="E33" s="261"/>
      <c r="F33" s="261"/>
    </row>
    <row r="34" spans="1:6">
      <c r="A34" s="71"/>
      <c r="B34" s="71"/>
      <c r="C34" s="261"/>
      <c r="D34" s="261"/>
      <c r="E34" s="261"/>
      <c r="F34" s="261"/>
    </row>
    <row r="35" spans="1:6">
      <c r="A35" s="71"/>
      <c r="B35" s="71"/>
      <c r="C35" s="261"/>
      <c r="D35" s="261"/>
      <c r="E35" s="261"/>
      <c r="F35" s="261"/>
    </row>
    <row r="37" spans="1:6" ht="15.5">
      <c r="A37" s="262" t="s">
        <v>127</v>
      </c>
      <c r="B37" s="262"/>
      <c r="C37" s="263"/>
      <c r="D37" s="263"/>
      <c r="E37" s="263"/>
      <c r="F37" s="263"/>
    </row>
    <row r="38" spans="1:6">
      <c r="A38" s="69"/>
      <c r="B38" s="69"/>
      <c r="C38" s="261"/>
      <c r="D38" s="261"/>
      <c r="E38" s="261"/>
      <c r="F38" s="261"/>
    </row>
    <row r="39" spans="1:6">
      <c r="A39" s="71"/>
      <c r="B39" s="71"/>
      <c r="C39" s="261"/>
      <c r="D39" s="261"/>
      <c r="E39" s="261"/>
      <c r="F39" s="261"/>
    </row>
    <row r="40" spans="1:6">
      <c r="A40" s="71"/>
      <c r="B40" s="71"/>
      <c r="C40" s="261"/>
      <c r="D40" s="261"/>
      <c r="E40" s="261"/>
      <c r="F40" s="261"/>
    </row>
    <row r="41" spans="1:6">
      <c r="A41" s="71"/>
      <c r="B41" s="71"/>
      <c r="C41" s="261"/>
      <c r="D41" s="261"/>
      <c r="E41" s="261"/>
      <c r="F41" s="261"/>
    </row>
    <row r="42" spans="1:6">
      <c r="A42" s="71"/>
      <c r="B42" s="71"/>
      <c r="C42" s="261"/>
      <c r="D42" s="261"/>
      <c r="E42" s="261"/>
      <c r="F42" s="261"/>
    </row>
    <row r="43" spans="1:6">
      <c r="A43" s="71"/>
      <c r="B43" s="71"/>
      <c r="C43" s="261"/>
      <c r="D43" s="261"/>
      <c r="E43" s="261"/>
      <c r="F43" s="261"/>
    </row>
  </sheetData>
  <sheetProtection algorithmName="SHA-512" hashValue="oQYq8EPU5HW6h2b+f1/wtn3VF7+/B5b6A4++aukQHBwK+IOvgixXRU13nS3sHhUhHvBlyYi2ArvQQpq/YDciog==" saltValue="1Kf3QaDDGft3L6xvaZvDYw==" spinCount="100000" sheet="1" objects="1" formatCells="0" formatColumns="0" formatRows="0" insertColumns="0" insertRows="0" insertHyperlinks="0" deleteColumns="0" deleteRows="0" sort="0" autoFilter="0" pivotTables="0"/>
  <mergeCells count="17">
    <mergeCell ref="A1:F1"/>
    <mergeCell ref="A29:B29"/>
    <mergeCell ref="C29:F29"/>
    <mergeCell ref="C30:F30"/>
    <mergeCell ref="C31:F31"/>
    <mergeCell ref="C32:F32"/>
    <mergeCell ref="C33:F33"/>
    <mergeCell ref="C34:F34"/>
    <mergeCell ref="C35:F35"/>
    <mergeCell ref="A37:B37"/>
    <mergeCell ref="C37:F37"/>
    <mergeCell ref="C43:F43"/>
    <mergeCell ref="C38:F38"/>
    <mergeCell ref="C39:F39"/>
    <mergeCell ref="C40:F40"/>
    <mergeCell ref="C41:F41"/>
    <mergeCell ref="C42:F42"/>
  </mergeCells>
  <hyperlinks>
    <hyperlink ref="F2" location="ОГЛАВЛЕНИЕ!A1" display="ОГЛАВЛЕНИЕ" xr:uid="{00000000-0004-0000-0600-000000000000}"/>
  </hyperlinks>
  <pageMargins left="0.7" right="0.7" top="0.75" bottom="0.75" header="0.3" footer="0.3"/>
  <pageSetup paperSize="9" scale="79" orientation="portrait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tabColor rgb="FF92D050"/>
    <pageSetUpPr fitToPage="1"/>
  </sheetPr>
  <dimension ref="A1:AD50"/>
  <sheetViews>
    <sheetView view="pageLayout" zoomScale="55" zoomScaleNormal="85" zoomScalePageLayoutView="55" workbookViewId="0">
      <selection activeCell="F44" sqref="F44"/>
    </sheetView>
  </sheetViews>
  <sheetFormatPr defaultColWidth="9.1796875" defaultRowHeight="14.5"/>
  <cols>
    <col min="1" max="1" width="9.1796875" style="1"/>
    <col min="2" max="2" width="27.1796875" style="1" customWidth="1"/>
    <col min="3" max="5" width="9.1796875" style="1"/>
    <col min="6" max="6" width="10.26953125" style="1" customWidth="1"/>
    <col min="7" max="16384" width="9.1796875" style="1"/>
  </cols>
  <sheetData>
    <row r="1" spans="1:30" ht="17.5">
      <c r="A1" s="222" t="s">
        <v>128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</row>
    <row r="2" spans="1:30" ht="17.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30" ht="17.5">
      <c r="A3" s="35" t="s">
        <v>129</v>
      </c>
      <c r="Y3" s="271" t="s">
        <v>384</v>
      </c>
      <c r="Z3" s="271"/>
    </row>
    <row r="4" spans="1:30" ht="18.5" thickBot="1">
      <c r="A4" s="36"/>
    </row>
    <row r="5" spans="1:30">
      <c r="A5" s="208" t="s">
        <v>12</v>
      </c>
      <c r="B5" s="208" t="s">
        <v>13</v>
      </c>
      <c r="C5" s="211" t="s">
        <v>130</v>
      </c>
      <c r="D5" s="212"/>
      <c r="E5" s="211" t="s">
        <v>131</v>
      </c>
      <c r="F5" s="212"/>
      <c r="G5" s="265" t="s">
        <v>132</v>
      </c>
      <c r="H5" s="266"/>
      <c r="I5" s="269" t="s">
        <v>133</v>
      </c>
      <c r="J5" s="269"/>
      <c r="K5" s="269" t="s">
        <v>134</v>
      </c>
      <c r="L5" s="269"/>
      <c r="M5" s="269" t="s">
        <v>135</v>
      </c>
      <c r="N5" s="269"/>
      <c r="O5" s="269" t="s">
        <v>136</v>
      </c>
      <c r="P5" s="269"/>
      <c r="Q5" s="269" t="s">
        <v>137</v>
      </c>
      <c r="R5" s="269"/>
      <c r="S5" s="269" t="s">
        <v>138</v>
      </c>
      <c r="T5" s="269"/>
      <c r="U5" s="211" t="s">
        <v>139</v>
      </c>
      <c r="V5" s="212"/>
      <c r="W5" s="211" t="s">
        <v>140</v>
      </c>
      <c r="X5" s="212"/>
      <c r="Y5" s="211" t="s">
        <v>141</v>
      </c>
      <c r="Z5" s="212"/>
      <c r="AA5" s="211" t="s">
        <v>142</v>
      </c>
      <c r="AB5" s="212"/>
      <c r="AC5" s="215" t="s">
        <v>19</v>
      </c>
      <c r="AD5" s="216"/>
    </row>
    <row r="6" spans="1:30" ht="117" customHeight="1" thickBot="1">
      <c r="A6" s="209"/>
      <c r="B6" s="209"/>
      <c r="C6" s="213"/>
      <c r="D6" s="214"/>
      <c r="E6" s="213"/>
      <c r="F6" s="214"/>
      <c r="G6" s="267"/>
      <c r="H6" s="268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13"/>
      <c r="V6" s="214"/>
      <c r="W6" s="213"/>
      <c r="X6" s="214"/>
      <c r="Y6" s="213"/>
      <c r="Z6" s="214"/>
      <c r="AA6" s="213"/>
      <c r="AB6" s="214"/>
      <c r="AC6" s="217"/>
      <c r="AD6" s="218"/>
    </row>
    <row r="7" spans="1:30" ht="16" thickBot="1">
      <c r="A7" s="210"/>
      <c r="B7" s="210"/>
      <c r="C7" s="14" t="s">
        <v>41</v>
      </c>
      <c r="D7" s="14" t="s">
        <v>42</v>
      </c>
      <c r="E7" s="14" t="s">
        <v>41</v>
      </c>
      <c r="F7" s="14" t="s">
        <v>42</v>
      </c>
      <c r="G7" s="14" t="s">
        <v>41</v>
      </c>
      <c r="H7" s="14" t="s">
        <v>42</v>
      </c>
      <c r="I7" s="14" t="s">
        <v>41</v>
      </c>
      <c r="J7" s="14" t="s">
        <v>42</v>
      </c>
      <c r="K7" s="14" t="s">
        <v>41</v>
      </c>
      <c r="L7" s="14" t="s">
        <v>42</v>
      </c>
      <c r="M7" s="14" t="s">
        <v>41</v>
      </c>
      <c r="N7" s="14" t="s">
        <v>42</v>
      </c>
      <c r="O7" s="14" t="s">
        <v>41</v>
      </c>
      <c r="P7" s="14" t="s">
        <v>42</v>
      </c>
      <c r="Q7" s="14" t="s">
        <v>41</v>
      </c>
      <c r="R7" s="14" t="s">
        <v>42</v>
      </c>
      <c r="S7" s="14" t="s">
        <v>41</v>
      </c>
      <c r="T7" s="14" t="s">
        <v>42</v>
      </c>
      <c r="U7" s="14" t="s">
        <v>41</v>
      </c>
      <c r="V7" s="14" t="s">
        <v>42</v>
      </c>
      <c r="W7" s="14" t="s">
        <v>41</v>
      </c>
      <c r="X7" s="14" t="s">
        <v>42</v>
      </c>
      <c r="Y7" s="14" t="s">
        <v>143</v>
      </c>
      <c r="Z7" s="14" t="s">
        <v>42</v>
      </c>
      <c r="AA7" s="14" t="s">
        <v>41</v>
      </c>
      <c r="AB7" s="14" t="s">
        <v>42</v>
      </c>
      <c r="AC7" s="45" t="s">
        <v>41</v>
      </c>
      <c r="AD7" s="45" t="s">
        <v>42</v>
      </c>
    </row>
    <row r="8" spans="1:30" ht="16" thickBot="1">
      <c r="A8" s="15">
        <v>1</v>
      </c>
      <c r="B8" s="16" t="s">
        <v>43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125">
        <f>(C8+E8+G8+I8+K8+M8+O8+Q8+S8+U8+W8+Y8+AA8)/13</f>
        <v>0</v>
      </c>
      <c r="AD8" s="125">
        <f>(D8+F8+H8+J8+L8+N8+P8+R8+T8+V8+X8+Z8+AB8)/13</f>
        <v>0</v>
      </c>
    </row>
    <row r="9" spans="1:30" ht="16" thickBot="1">
      <c r="A9" s="15">
        <v>2</v>
      </c>
      <c r="B9" s="16" t="s">
        <v>44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125">
        <f t="shared" ref="AC9:AD31" si="0">(C9+E9+G9+I9+K9+M9+O9+Q9+S9+U9+W9+Y9+AA9)/13</f>
        <v>0</v>
      </c>
      <c r="AD9" s="125">
        <f t="shared" si="0"/>
        <v>0</v>
      </c>
    </row>
    <row r="10" spans="1:30" ht="21" customHeight="1" thickBot="1">
      <c r="A10" s="15">
        <v>3</v>
      </c>
      <c r="B10" s="16" t="s">
        <v>45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125">
        <f t="shared" si="0"/>
        <v>0</v>
      </c>
      <c r="AD10" s="125">
        <f t="shared" si="0"/>
        <v>0</v>
      </c>
    </row>
    <row r="11" spans="1:30" ht="16" thickBot="1">
      <c r="A11" s="15">
        <v>4</v>
      </c>
      <c r="B11" s="1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125">
        <f t="shared" si="0"/>
        <v>0</v>
      </c>
      <c r="AD11" s="125">
        <f t="shared" si="0"/>
        <v>0</v>
      </c>
    </row>
    <row r="12" spans="1:30" ht="16" thickBot="1">
      <c r="A12" s="15">
        <v>5</v>
      </c>
      <c r="B12" s="1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125">
        <f t="shared" si="0"/>
        <v>0</v>
      </c>
      <c r="AD12" s="125">
        <f t="shared" si="0"/>
        <v>0</v>
      </c>
    </row>
    <row r="13" spans="1:30" ht="16" thickBot="1">
      <c r="A13" s="15">
        <v>6</v>
      </c>
      <c r="B13" s="1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125">
        <f t="shared" si="0"/>
        <v>0</v>
      </c>
      <c r="AD13" s="125">
        <f t="shared" si="0"/>
        <v>0</v>
      </c>
    </row>
    <row r="14" spans="1:30" ht="16" thickBot="1">
      <c r="A14" s="15">
        <v>7</v>
      </c>
      <c r="B14" s="1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125">
        <f t="shared" si="0"/>
        <v>0</v>
      </c>
      <c r="AD14" s="125">
        <f t="shared" si="0"/>
        <v>0</v>
      </c>
    </row>
    <row r="15" spans="1:30" ht="16" thickBot="1">
      <c r="A15" s="15">
        <v>8</v>
      </c>
      <c r="B15" s="1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125">
        <f t="shared" si="0"/>
        <v>0</v>
      </c>
      <c r="AD15" s="125">
        <f t="shared" si="0"/>
        <v>0</v>
      </c>
    </row>
    <row r="16" spans="1:30" ht="16" thickBot="1">
      <c r="A16" s="15">
        <v>9</v>
      </c>
      <c r="B16" s="1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125">
        <f t="shared" si="0"/>
        <v>0</v>
      </c>
      <c r="AD16" s="125">
        <f t="shared" si="0"/>
        <v>0</v>
      </c>
    </row>
    <row r="17" spans="1:30" ht="16" thickBot="1">
      <c r="A17" s="15">
        <v>10</v>
      </c>
      <c r="B17" s="1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125">
        <f t="shared" si="0"/>
        <v>0</v>
      </c>
      <c r="AD17" s="125">
        <f t="shared" si="0"/>
        <v>0</v>
      </c>
    </row>
    <row r="18" spans="1:30" ht="16" thickBot="1">
      <c r="A18" s="15">
        <v>11</v>
      </c>
      <c r="B18" s="1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125">
        <f t="shared" si="0"/>
        <v>0</v>
      </c>
      <c r="AD18" s="125">
        <f t="shared" si="0"/>
        <v>0</v>
      </c>
    </row>
    <row r="19" spans="1:30" ht="16" thickBot="1">
      <c r="A19" s="15">
        <v>12</v>
      </c>
      <c r="B19" s="1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125">
        <f t="shared" si="0"/>
        <v>0</v>
      </c>
      <c r="AD19" s="125">
        <f t="shared" si="0"/>
        <v>0</v>
      </c>
    </row>
    <row r="20" spans="1:30" ht="16" thickBot="1">
      <c r="A20" s="15">
        <v>13</v>
      </c>
      <c r="B20" s="1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125">
        <f t="shared" si="0"/>
        <v>0</v>
      </c>
      <c r="AD20" s="125">
        <f t="shared" si="0"/>
        <v>0</v>
      </c>
    </row>
    <row r="21" spans="1:30" ht="16" thickBot="1">
      <c r="A21" s="15">
        <v>14</v>
      </c>
      <c r="B21" s="1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125">
        <f t="shared" si="0"/>
        <v>0</v>
      </c>
      <c r="AD21" s="125">
        <f t="shared" si="0"/>
        <v>0</v>
      </c>
    </row>
    <row r="22" spans="1:30" ht="16" thickBot="1">
      <c r="A22" s="15">
        <v>15</v>
      </c>
      <c r="B22" s="1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125">
        <f t="shared" si="0"/>
        <v>0</v>
      </c>
      <c r="AD22" s="125">
        <f t="shared" si="0"/>
        <v>0</v>
      </c>
    </row>
    <row r="23" spans="1:30" ht="16" thickBot="1">
      <c r="A23" s="15">
        <v>16</v>
      </c>
      <c r="B23" s="1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125">
        <f t="shared" si="0"/>
        <v>0</v>
      </c>
      <c r="AD23" s="125">
        <f t="shared" si="0"/>
        <v>0</v>
      </c>
    </row>
    <row r="24" spans="1:30" ht="16" thickBot="1">
      <c r="A24" s="15">
        <v>17</v>
      </c>
      <c r="B24" s="1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125">
        <f t="shared" si="0"/>
        <v>0</v>
      </c>
      <c r="AD24" s="125">
        <f t="shared" si="0"/>
        <v>0</v>
      </c>
    </row>
    <row r="25" spans="1:30" ht="16" thickBot="1">
      <c r="A25" s="15">
        <v>18</v>
      </c>
      <c r="B25" s="1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125">
        <f t="shared" si="0"/>
        <v>0</v>
      </c>
      <c r="AD25" s="125">
        <f t="shared" si="0"/>
        <v>0</v>
      </c>
    </row>
    <row r="26" spans="1:30" ht="16" thickBot="1">
      <c r="A26" s="15">
        <v>19</v>
      </c>
      <c r="B26" s="1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125">
        <f t="shared" si="0"/>
        <v>0</v>
      </c>
      <c r="AD26" s="125">
        <f t="shared" si="0"/>
        <v>0</v>
      </c>
    </row>
    <row r="27" spans="1:30" ht="16" thickBot="1">
      <c r="A27" s="15">
        <v>20</v>
      </c>
      <c r="B27" s="1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125">
        <f t="shared" si="0"/>
        <v>0</v>
      </c>
      <c r="AD27" s="125">
        <f t="shared" si="0"/>
        <v>0</v>
      </c>
    </row>
    <row r="28" spans="1:30" ht="16" thickBot="1">
      <c r="A28" s="15">
        <v>21</v>
      </c>
      <c r="B28" s="1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125">
        <f t="shared" si="0"/>
        <v>0</v>
      </c>
      <c r="AD28" s="125">
        <f t="shared" si="0"/>
        <v>0</v>
      </c>
    </row>
    <row r="29" spans="1:30" ht="16" thickBot="1">
      <c r="A29" s="15">
        <v>22</v>
      </c>
      <c r="B29" s="1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125">
        <f t="shared" si="0"/>
        <v>0</v>
      </c>
      <c r="AD29" s="125">
        <f t="shared" si="0"/>
        <v>0</v>
      </c>
    </row>
    <row r="30" spans="1:30" ht="16" thickBot="1">
      <c r="A30" s="15">
        <v>23</v>
      </c>
      <c r="B30" s="1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125">
        <f t="shared" si="0"/>
        <v>0</v>
      </c>
      <c r="AD30" s="125">
        <f t="shared" si="0"/>
        <v>0</v>
      </c>
    </row>
    <row r="31" spans="1:30" ht="16" thickBot="1">
      <c r="A31" s="15">
        <v>24</v>
      </c>
      <c r="B31" s="1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125">
        <f t="shared" si="0"/>
        <v>0</v>
      </c>
      <c r="AD31" s="125">
        <f t="shared" si="0"/>
        <v>0</v>
      </c>
    </row>
    <row r="32" spans="1:30" s="51" customFormat="1" ht="16" thickBot="1">
      <c r="A32" s="13"/>
      <c r="B32" s="50" t="s">
        <v>46</v>
      </c>
      <c r="C32" s="123">
        <f>(C8+C9+C10+C11+C12+C13+C14+C15+C16+C17+C18+C19+C20+C21+C22+C23+C24+C25+C26+C27+C28+C29+C30+C31)/COUNTA($B$8:$B$31)</f>
        <v>0</v>
      </c>
      <c r="D32" s="123">
        <f t="shared" ref="D32:AB32" si="1">(D8+D9+D10+D11+D12+D13+D14+D15+D16+D17+D18+D19+D20+D21+D22+D23+D24+D25+D26+D27+D28+D29+D30+D31)/COUNTA($B$8:$B$31)</f>
        <v>0</v>
      </c>
      <c r="E32" s="123">
        <f t="shared" si="1"/>
        <v>0</v>
      </c>
      <c r="F32" s="123">
        <f t="shared" si="1"/>
        <v>0</v>
      </c>
      <c r="G32" s="123">
        <f t="shared" si="1"/>
        <v>0</v>
      </c>
      <c r="H32" s="123">
        <f t="shared" si="1"/>
        <v>0</v>
      </c>
      <c r="I32" s="123">
        <f t="shared" si="1"/>
        <v>0</v>
      </c>
      <c r="J32" s="123">
        <f t="shared" si="1"/>
        <v>0</v>
      </c>
      <c r="K32" s="123">
        <f t="shared" si="1"/>
        <v>0</v>
      </c>
      <c r="L32" s="123">
        <f t="shared" si="1"/>
        <v>0</v>
      </c>
      <c r="M32" s="123">
        <f t="shared" si="1"/>
        <v>0</v>
      </c>
      <c r="N32" s="123">
        <f t="shared" si="1"/>
        <v>0</v>
      </c>
      <c r="O32" s="123">
        <f t="shared" si="1"/>
        <v>0</v>
      </c>
      <c r="P32" s="123">
        <f t="shared" si="1"/>
        <v>0</v>
      </c>
      <c r="Q32" s="123">
        <f t="shared" si="1"/>
        <v>0</v>
      </c>
      <c r="R32" s="123">
        <f t="shared" si="1"/>
        <v>0</v>
      </c>
      <c r="S32" s="123">
        <f t="shared" si="1"/>
        <v>0</v>
      </c>
      <c r="T32" s="123">
        <f t="shared" si="1"/>
        <v>0</v>
      </c>
      <c r="U32" s="123">
        <f t="shared" si="1"/>
        <v>0</v>
      </c>
      <c r="V32" s="123">
        <f t="shared" si="1"/>
        <v>0</v>
      </c>
      <c r="W32" s="123">
        <f t="shared" si="1"/>
        <v>0</v>
      </c>
      <c r="X32" s="123">
        <f t="shared" si="1"/>
        <v>0</v>
      </c>
      <c r="Y32" s="123">
        <f t="shared" si="1"/>
        <v>0</v>
      </c>
      <c r="Z32" s="123">
        <f t="shared" si="1"/>
        <v>0</v>
      </c>
      <c r="AA32" s="123">
        <f t="shared" si="1"/>
        <v>0</v>
      </c>
      <c r="AB32" s="123">
        <f t="shared" si="1"/>
        <v>0</v>
      </c>
      <c r="AC32" s="124">
        <f t="shared" ref="AC32" si="2">(C32+E32+G32+I32+K32+M32+O32+Q32+S32+U32+W32+Y32+AA32)/13</f>
        <v>0</v>
      </c>
      <c r="AD32" s="124">
        <f t="shared" ref="AD32" si="3">(D32+F32+H32+J32+L32+N32+P32+R32+T32+V32+X32+Z32+AB32)/13</f>
        <v>0</v>
      </c>
    </row>
    <row r="36" spans="2:10" ht="15">
      <c r="B36" s="18" t="s">
        <v>47</v>
      </c>
      <c r="C36" s="19"/>
      <c r="D36" s="19"/>
      <c r="E36" s="19"/>
      <c r="F36" s="19"/>
      <c r="G36" s="19"/>
      <c r="H36" s="19"/>
      <c r="I36" s="19"/>
      <c r="J36" s="19"/>
    </row>
    <row r="37" spans="2:10" ht="30">
      <c r="B37" s="20"/>
      <c r="C37" s="21" t="s">
        <v>48</v>
      </c>
      <c r="D37" s="21" t="s">
        <v>49</v>
      </c>
      <c r="E37" s="21" t="s">
        <v>50</v>
      </c>
      <c r="F37" s="21" t="s">
        <v>51</v>
      </c>
      <c r="G37" s="47"/>
      <c r="H37" s="47"/>
      <c r="I37" s="47"/>
      <c r="J37" s="47"/>
    </row>
    <row r="38" spans="2:10" ht="15.5">
      <c r="B38" s="22" t="s">
        <v>52</v>
      </c>
      <c r="C38" s="23">
        <f>COUNTA(B8:B31)</f>
        <v>3</v>
      </c>
      <c r="D38" s="23">
        <f>COUNTIF(AC8:AC31,"&gt;=3,8")</f>
        <v>0</v>
      </c>
      <c r="E38" s="23">
        <f>COUNTIFS(AC8:AC31,"&lt;3,7",AC8:AC31,"&gt;=2,3")</f>
        <v>0</v>
      </c>
      <c r="F38" s="23">
        <f>COUNTIFS(AC8:AC31,"&lt;,2,2",AC8:AC31,"&gt;0")</f>
        <v>0</v>
      </c>
      <c r="G38" s="19"/>
      <c r="H38" s="19"/>
      <c r="I38" s="19"/>
      <c r="J38" s="19"/>
    </row>
    <row r="39" spans="2:10" ht="15.5">
      <c r="B39" s="22" t="s">
        <v>53</v>
      </c>
      <c r="C39" s="23">
        <v>100</v>
      </c>
      <c r="D39" s="23">
        <f>D38*C39/C38</f>
        <v>0</v>
      </c>
      <c r="E39" s="24">
        <f>E38*C39/C38</f>
        <v>0</v>
      </c>
      <c r="F39" s="24">
        <f>F38*C39/C38</f>
        <v>0</v>
      </c>
      <c r="G39" s="19"/>
      <c r="H39" s="19"/>
      <c r="I39" s="52"/>
      <c r="J39" s="52"/>
    </row>
    <row r="40" spans="2:10" ht="15.5">
      <c r="B40" s="25"/>
      <c r="C40" s="19"/>
      <c r="D40" s="19"/>
      <c r="E40" s="19"/>
      <c r="F40" s="19"/>
      <c r="G40" s="19"/>
      <c r="H40" s="19"/>
      <c r="I40" s="19"/>
      <c r="J40" s="19"/>
    </row>
    <row r="41" spans="2:10" ht="15.5">
      <c r="B41" s="25"/>
      <c r="C41" s="19"/>
      <c r="D41" s="19"/>
      <c r="E41" s="19"/>
      <c r="F41" s="19"/>
      <c r="G41" s="19"/>
      <c r="H41" s="19"/>
      <c r="I41" s="19"/>
      <c r="J41" s="19"/>
    </row>
    <row r="42" spans="2:10" ht="15">
      <c r="B42" s="18" t="s">
        <v>54</v>
      </c>
      <c r="C42" s="19"/>
      <c r="D42" s="19"/>
      <c r="E42" s="19"/>
      <c r="F42" s="19"/>
      <c r="G42" s="19"/>
      <c r="H42" s="19"/>
      <c r="I42" s="19"/>
      <c r="J42" s="19"/>
    </row>
    <row r="43" spans="2:10" ht="30">
      <c r="B43" s="20"/>
      <c r="C43" s="26" t="s">
        <v>48</v>
      </c>
      <c r="D43" s="21" t="s">
        <v>49</v>
      </c>
      <c r="E43" s="21" t="s">
        <v>50</v>
      </c>
      <c r="F43" s="21" t="s">
        <v>51</v>
      </c>
      <c r="G43" s="48"/>
      <c r="H43" s="49"/>
      <c r="I43" s="49"/>
      <c r="J43" s="49"/>
    </row>
    <row r="44" spans="2:10" ht="15.5">
      <c r="B44" s="22" t="s">
        <v>52</v>
      </c>
      <c r="C44" s="23">
        <f>COUNTA(B8:B31)</f>
        <v>3</v>
      </c>
      <c r="D44" s="23">
        <f>COUNTIF(AD8:AD31,"&gt;=3,8")</f>
        <v>0</v>
      </c>
      <c r="E44" s="23">
        <f>COUNTIFS(AD8:AD31,"&lt;3,7",AD8:AD31,"&gt;=2,3")</f>
        <v>0</v>
      </c>
      <c r="F44" s="126">
        <f>COUNTIFS(AD8:AD31,"&lt;2,2",AD8:AD31,"&gt;0")</f>
        <v>0</v>
      </c>
      <c r="G44" s="53"/>
      <c r="H44" s="19"/>
      <c r="I44" s="19"/>
      <c r="J44" s="19"/>
    </row>
    <row r="45" spans="2:10" ht="15.5">
      <c r="B45" s="22" t="s">
        <v>53</v>
      </c>
      <c r="C45" s="23">
        <v>100</v>
      </c>
      <c r="D45" s="24">
        <f>D44*C45/C44</f>
        <v>0</v>
      </c>
      <c r="E45" s="24">
        <f>E44*C45/C44</f>
        <v>0</v>
      </c>
      <c r="F45" s="127">
        <f>F44*C45/C44</f>
        <v>0</v>
      </c>
      <c r="G45" s="54"/>
      <c r="H45" s="52"/>
      <c r="I45" s="52"/>
      <c r="J45" s="52"/>
    </row>
    <row r="50" spans="2:2">
      <c r="B50" s="55"/>
    </row>
  </sheetData>
  <sheetProtection algorithmName="SHA-512" hashValue="1LYz5eAmkSjdprJ3B5OeW4uWKi7IMd1uDo1eAEohs90Lb5wZWbXiuEbg686QFqdR0FS/3FZ8FDmfRUOZxPe0cg==" saltValue="49UYW379g3t/vp/agmmmAg==" spinCount="100000" sheet="1" formatCells="0" formatColumns="0" formatRows="0" insertColumns="0" insertRows="0" insertHyperlinks="0" deleteColumns="0" deleteRows="0" sort="0" autoFilter="0" pivotTables="0"/>
  <mergeCells count="18">
    <mergeCell ref="Y5:Z6"/>
    <mergeCell ref="AA5:AB6"/>
    <mergeCell ref="A1:AD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AC5:AD6"/>
    <mergeCell ref="Y3:Z3"/>
    <mergeCell ref="Q5:R6"/>
    <mergeCell ref="S5:T6"/>
    <mergeCell ref="U5:V6"/>
    <mergeCell ref="W5:X6"/>
  </mergeCells>
  <hyperlinks>
    <hyperlink ref="Y3" location="ОГЛАВЛЕНИЕ!A1" display="ОГЛАВЛЕНИЕ" xr:uid="{00000000-0004-0000-0700-000000000000}"/>
  </hyperlinks>
  <pageMargins left="0.7" right="0.7" top="0.75" bottom="0.75" header="0.3" footer="0.3"/>
  <pageSetup paperSize="9" scale="44" orientation="landscape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tabColor rgb="FF92D050"/>
    <pageSetUpPr fitToPage="1"/>
  </sheetPr>
  <dimension ref="A1:AH42"/>
  <sheetViews>
    <sheetView view="pageLayout" zoomScale="55" zoomScaleNormal="70" zoomScalePageLayoutView="55" workbookViewId="0">
      <selection activeCell="AG30" sqref="AG30:AH30"/>
    </sheetView>
  </sheetViews>
  <sheetFormatPr defaultColWidth="9.1796875" defaultRowHeight="14.5"/>
  <cols>
    <col min="1" max="1" width="9.1796875" style="1"/>
    <col min="2" max="2" width="27.1796875" style="1" customWidth="1"/>
    <col min="3" max="16384" width="9.1796875" style="1"/>
  </cols>
  <sheetData>
    <row r="1" spans="1:34" ht="17.5">
      <c r="A1" s="29" t="s">
        <v>144</v>
      </c>
      <c r="AC1" s="271" t="s">
        <v>384</v>
      </c>
      <c r="AD1" s="271"/>
    </row>
    <row r="2" spans="1:34" ht="15" thickBot="1"/>
    <row r="3" spans="1:34" ht="40.5" customHeight="1" thickBot="1">
      <c r="A3" s="208" t="s">
        <v>12</v>
      </c>
      <c r="B3" s="208" t="s">
        <v>13</v>
      </c>
      <c r="C3" s="258" t="s">
        <v>145</v>
      </c>
      <c r="D3" s="259"/>
      <c r="E3" s="259"/>
      <c r="F3" s="259"/>
      <c r="G3" s="211" t="s">
        <v>146</v>
      </c>
      <c r="H3" s="212"/>
      <c r="I3" s="211" t="s">
        <v>147</v>
      </c>
      <c r="J3" s="212"/>
      <c r="K3" s="211" t="s">
        <v>148</v>
      </c>
      <c r="L3" s="256"/>
      <c r="M3" s="211" t="s">
        <v>149</v>
      </c>
      <c r="N3" s="212"/>
      <c r="O3" s="211" t="s">
        <v>150</v>
      </c>
      <c r="P3" s="256"/>
      <c r="Q3" s="211" t="s">
        <v>151</v>
      </c>
      <c r="R3" s="212"/>
      <c r="S3" s="276" t="s">
        <v>152</v>
      </c>
      <c r="T3" s="273"/>
      <c r="U3" s="265" t="s">
        <v>153</v>
      </c>
      <c r="V3" s="279"/>
      <c r="W3" s="211" t="s">
        <v>154</v>
      </c>
      <c r="X3" s="212"/>
      <c r="Y3" s="272" t="s">
        <v>155</v>
      </c>
      <c r="Z3" s="273"/>
      <c r="AA3" s="272" t="s">
        <v>156</v>
      </c>
      <c r="AB3" s="273"/>
      <c r="AC3" s="272" t="s">
        <v>157</v>
      </c>
      <c r="AD3" s="276"/>
      <c r="AE3" s="272" t="s">
        <v>158</v>
      </c>
      <c r="AF3" s="273"/>
      <c r="AG3" s="230" t="s">
        <v>19</v>
      </c>
      <c r="AH3" s="230"/>
    </row>
    <row r="4" spans="1:34" ht="98.25" customHeight="1" thickBot="1">
      <c r="A4" s="209"/>
      <c r="B4" s="209"/>
      <c r="C4" s="220" t="s">
        <v>159</v>
      </c>
      <c r="D4" s="221"/>
      <c r="E4" s="220" t="s">
        <v>160</v>
      </c>
      <c r="F4" s="278"/>
      <c r="G4" s="213"/>
      <c r="H4" s="214"/>
      <c r="I4" s="213"/>
      <c r="J4" s="214"/>
      <c r="K4" s="213"/>
      <c r="L4" s="257"/>
      <c r="M4" s="213"/>
      <c r="N4" s="214"/>
      <c r="O4" s="213"/>
      <c r="P4" s="257"/>
      <c r="Q4" s="213"/>
      <c r="R4" s="214"/>
      <c r="S4" s="277"/>
      <c r="T4" s="275"/>
      <c r="U4" s="267"/>
      <c r="V4" s="280"/>
      <c r="W4" s="213"/>
      <c r="X4" s="214"/>
      <c r="Y4" s="274"/>
      <c r="Z4" s="275"/>
      <c r="AA4" s="274"/>
      <c r="AB4" s="275"/>
      <c r="AC4" s="274"/>
      <c r="AD4" s="277"/>
      <c r="AE4" s="274"/>
      <c r="AF4" s="275"/>
      <c r="AG4" s="230"/>
      <c r="AH4" s="230"/>
    </row>
    <row r="5" spans="1:34" ht="16" thickBot="1">
      <c r="A5" s="210"/>
      <c r="B5" s="210"/>
      <c r="C5" s="14" t="s">
        <v>41</v>
      </c>
      <c r="D5" s="14" t="s">
        <v>42</v>
      </c>
      <c r="E5" s="14" t="s">
        <v>41</v>
      </c>
      <c r="F5" s="14" t="s">
        <v>42</v>
      </c>
      <c r="G5" s="14" t="s">
        <v>41</v>
      </c>
      <c r="H5" s="14" t="s">
        <v>42</v>
      </c>
      <c r="I5" s="14" t="s">
        <v>41</v>
      </c>
      <c r="J5" s="14" t="s">
        <v>42</v>
      </c>
      <c r="K5" s="14" t="s">
        <v>41</v>
      </c>
      <c r="L5" s="14" t="s">
        <v>42</v>
      </c>
      <c r="M5" s="14" t="s">
        <v>41</v>
      </c>
      <c r="N5" s="14" t="s">
        <v>42</v>
      </c>
      <c r="O5" s="14" t="s">
        <v>41</v>
      </c>
      <c r="P5" s="14" t="s">
        <v>42</v>
      </c>
      <c r="Q5" s="14" t="s">
        <v>41</v>
      </c>
      <c r="R5" s="14" t="s">
        <v>42</v>
      </c>
      <c r="S5" s="14" t="s">
        <v>41</v>
      </c>
      <c r="T5" s="14" t="s">
        <v>42</v>
      </c>
      <c r="U5" s="14" t="s">
        <v>41</v>
      </c>
      <c r="V5" s="14" t="s">
        <v>42</v>
      </c>
      <c r="W5" s="14" t="s">
        <v>41</v>
      </c>
      <c r="X5" s="14" t="s">
        <v>42</v>
      </c>
      <c r="Y5" s="14" t="s">
        <v>41</v>
      </c>
      <c r="Z5" s="14" t="s">
        <v>42</v>
      </c>
      <c r="AA5" s="14" t="s">
        <v>41</v>
      </c>
      <c r="AB5" s="14" t="s">
        <v>42</v>
      </c>
      <c r="AC5" s="14" t="s">
        <v>41</v>
      </c>
      <c r="AD5" s="14" t="s">
        <v>42</v>
      </c>
      <c r="AE5" s="14" t="s">
        <v>41</v>
      </c>
      <c r="AF5" s="14" t="s">
        <v>42</v>
      </c>
      <c r="AG5" s="27" t="s">
        <v>41</v>
      </c>
      <c r="AH5" s="27" t="s">
        <v>42</v>
      </c>
    </row>
    <row r="6" spans="1:34" ht="16" thickBot="1">
      <c r="A6" s="15">
        <v>1</v>
      </c>
      <c r="B6" s="16" t="s">
        <v>43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130">
        <f>(C6+E6+G6+I6+K6+M6+O6+Q6+S6+U6+W6+Y6+AA6+AC6+AE6)/15</f>
        <v>0</v>
      </c>
      <c r="AH6" s="130">
        <f>(D6+F6+H6+J6+L6+N6+P6+R6+T6+V6+X6+Z6+AB6+AD6+AF6)/15</f>
        <v>0</v>
      </c>
    </row>
    <row r="7" spans="1:34" ht="16" thickBot="1">
      <c r="A7" s="15">
        <v>2</v>
      </c>
      <c r="B7" s="16" t="s">
        <v>44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130">
        <f t="shared" ref="AG7:AH29" si="0">(C7+E7+G7+I7+K7+M7+O7+Q7+S7+U7+W7+Y7+AA7+AC7+AE7)/15</f>
        <v>0</v>
      </c>
      <c r="AH7" s="130">
        <f t="shared" si="0"/>
        <v>0</v>
      </c>
    </row>
    <row r="8" spans="1:34" ht="19.5" customHeight="1" thickBot="1">
      <c r="A8" s="15">
        <v>3</v>
      </c>
      <c r="B8" s="16" t="s">
        <v>45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130">
        <f t="shared" si="0"/>
        <v>0</v>
      </c>
      <c r="AH8" s="130">
        <f t="shared" si="0"/>
        <v>0</v>
      </c>
    </row>
    <row r="9" spans="1:34" ht="16" thickBot="1">
      <c r="A9" s="15">
        <v>4</v>
      </c>
      <c r="B9" s="1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130">
        <f t="shared" si="0"/>
        <v>0</v>
      </c>
      <c r="AH9" s="130">
        <f t="shared" si="0"/>
        <v>0</v>
      </c>
    </row>
    <row r="10" spans="1:34" ht="16" thickBot="1">
      <c r="A10" s="15">
        <v>5</v>
      </c>
      <c r="B10" s="1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130">
        <f t="shared" si="0"/>
        <v>0</v>
      </c>
      <c r="AH10" s="130">
        <f t="shared" si="0"/>
        <v>0</v>
      </c>
    </row>
    <row r="11" spans="1:34" ht="16" thickBot="1">
      <c r="A11" s="15">
        <v>6</v>
      </c>
      <c r="B11" s="1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130">
        <f t="shared" si="0"/>
        <v>0</v>
      </c>
      <c r="AH11" s="130">
        <f t="shared" si="0"/>
        <v>0</v>
      </c>
    </row>
    <row r="12" spans="1:34" ht="16" thickBot="1">
      <c r="A12" s="15">
        <v>7</v>
      </c>
      <c r="B12" s="1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130">
        <f t="shared" si="0"/>
        <v>0</v>
      </c>
      <c r="AH12" s="130">
        <f t="shared" si="0"/>
        <v>0</v>
      </c>
    </row>
    <row r="13" spans="1:34" ht="16" thickBot="1">
      <c r="A13" s="15">
        <v>8</v>
      </c>
      <c r="B13" s="1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130">
        <f t="shared" si="0"/>
        <v>0</v>
      </c>
      <c r="AH13" s="130">
        <f t="shared" si="0"/>
        <v>0</v>
      </c>
    </row>
    <row r="14" spans="1:34" ht="16" thickBot="1">
      <c r="A14" s="15">
        <v>9</v>
      </c>
      <c r="B14" s="1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130">
        <f t="shared" si="0"/>
        <v>0</v>
      </c>
      <c r="AH14" s="130">
        <f t="shared" si="0"/>
        <v>0</v>
      </c>
    </row>
    <row r="15" spans="1:34" ht="16" thickBot="1">
      <c r="A15" s="15">
        <v>10</v>
      </c>
      <c r="B15" s="1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130">
        <f t="shared" si="0"/>
        <v>0</v>
      </c>
      <c r="AH15" s="130">
        <f t="shared" si="0"/>
        <v>0</v>
      </c>
    </row>
    <row r="16" spans="1:34" ht="16" thickBot="1">
      <c r="A16" s="15">
        <v>11</v>
      </c>
      <c r="B16" s="1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130">
        <f t="shared" si="0"/>
        <v>0</v>
      </c>
      <c r="AH16" s="130">
        <f t="shared" si="0"/>
        <v>0</v>
      </c>
    </row>
    <row r="17" spans="1:34" ht="16" thickBot="1">
      <c r="A17" s="15">
        <v>12</v>
      </c>
      <c r="B17" s="1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130">
        <f t="shared" si="0"/>
        <v>0</v>
      </c>
      <c r="AH17" s="130">
        <f t="shared" si="0"/>
        <v>0</v>
      </c>
    </row>
    <row r="18" spans="1:34" ht="16" thickBot="1">
      <c r="A18" s="15">
        <v>13</v>
      </c>
      <c r="B18" s="1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130">
        <f t="shared" si="0"/>
        <v>0</v>
      </c>
      <c r="AH18" s="130">
        <f t="shared" si="0"/>
        <v>0</v>
      </c>
    </row>
    <row r="19" spans="1:34" ht="16" thickBot="1">
      <c r="A19" s="15">
        <v>14</v>
      </c>
      <c r="B19" s="1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130">
        <f t="shared" si="0"/>
        <v>0</v>
      </c>
      <c r="AH19" s="130">
        <f t="shared" si="0"/>
        <v>0</v>
      </c>
    </row>
    <row r="20" spans="1:34" ht="16" thickBot="1">
      <c r="A20" s="15">
        <v>15</v>
      </c>
      <c r="B20" s="16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130">
        <f t="shared" si="0"/>
        <v>0</v>
      </c>
      <c r="AH20" s="130">
        <f t="shared" si="0"/>
        <v>0</v>
      </c>
    </row>
    <row r="21" spans="1:34" ht="16" thickBot="1">
      <c r="A21" s="15">
        <v>16</v>
      </c>
      <c r="B21" s="1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130">
        <f t="shared" si="0"/>
        <v>0</v>
      </c>
      <c r="AH21" s="130">
        <f t="shared" si="0"/>
        <v>0</v>
      </c>
    </row>
    <row r="22" spans="1:34" ht="16" thickBot="1">
      <c r="A22" s="15">
        <v>17</v>
      </c>
      <c r="B22" s="16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130">
        <f t="shared" si="0"/>
        <v>0</v>
      </c>
      <c r="AH22" s="130">
        <f t="shared" si="0"/>
        <v>0</v>
      </c>
    </row>
    <row r="23" spans="1:34" ht="16" thickBot="1">
      <c r="A23" s="15">
        <v>18</v>
      </c>
      <c r="B23" s="16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130">
        <f t="shared" si="0"/>
        <v>0</v>
      </c>
      <c r="AH23" s="130">
        <f t="shared" si="0"/>
        <v>0</v>
      </c>
    </row>
    <row r="24" spans="1:34" ht="16" thickBot="1">
      <c r="A24" s="15">
        <v>19</v>
      </c>
      <c r="B24" s="16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130">
        <f t="shared" si="0"/>
        <v>0</v>
      </c>
      <c r="AH24" s="130">
        <f t="shared" si="0"/>
        <v>0</v>
      </c>
    </row>
    <row r="25" spans="1:34" ht="16" thickBot="1">
      <c r="A25" s="15">
        <v>20</v>
      </c>
      <c r="B25" s="16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130">
        <f t="shared" si="0"/>
        <v>0</v>
      </c>
      <c r="AH25" s="130">
        <f t="shared" si="0"/>
        <v>0</v>
      </c>
    </row>
    <row r="26" spans="1:34" ht="16" thickBot="1">
      <c r="A26" s="15">
        <v>21</v>
      </c>
      <c r="B26" s="16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130">
        <f t="shared" si="0"/>
        <v>0</v>
      </c>
      <c r="AH26" s="130">
        <f t="shared" si="0"/>
        <v>0</v>
      </c>
    </row>
    <row r="27" spans="1:34" ht="16" thickBot="1">
      <c r="A27" s="15">
        <v>22</v>
      </c>
      <c r="B27" s="16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130">
        <f t="shared" si="0"/>
        <v>0</v>
      </c>
      <c r="AH27" s="130">
        <f t="shared" si="0"/>
        <v>0</v>
      </c>
    </row>
    <row r="28" spans="1:34" ht="16" thickBot="1">
      <c r="A28" s="15">
        <v>23</v>
      </c>
      <c r="B28" s="16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130">
        <f t="shared" si="0"/>
        <v>0</v>
      </c>
      <c r="AH28" s="130">
        <f t="shared" si="0"/>
        <v>0</v>
      </c>
    </row>
    <row r="29" spans="1:34" ht="16" thickBot="1">
      <c r="A29" s="15">
        <v>24</v>
      </c>
      <c r="B29" s="16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130">
        <f t="shared" si="0"/>
        <v>0</v>
      </c>
      <c r="AH29" s="130">
        <f t="shared" si="0"/>
        <v>0</v>
      </c>
    </row>
    <row r="30" spans="1:34" s="59" customFormat="1" ht="16" thickBot="1">
      <c r="A30" s="57"/>
      <c r="B30" s="58" t="s">
        <v>46</v>
      </c>
      <c r="C30" s="128">
        <f>(C6+C7+C8+C9+C10+C11+C12+C13+C14+C15+C16+C17+C18+C19+C20+C21+C22+C23+C24+C25+C26+C27+C28+C29)/COUNTA($B$6:$B$29)</f>
        <v>0</v>
      </c>
      <c r="D30" s="128">
        <f t="shared" ref="D30:AF30" si="1">(D6+D7+D8+D9+D10+D11+D12+D13+D14+D15+D16+D17+D18+D19+D20+D21+D22+D23+D24+D25+D26+D27+D28+D29)/COUNTA($B$6:$B$29)</f>
        <v>0</v>
      </c>
      <c r="E30" s="128">
        <f t="shared" si="1"/>
        <v>0</v>
      </c>
      <c r="F30" s="128">
        <f t="shared" si="1"/>
        <v>0</v>
      </c>
      <c r="G30" s="128">
        <f t="shared" si="1"/>
        <v>0</v>
      </c>
      <c r="H30" s="128">
        <f t="shared" si="1"/>
        <v>0</v>
      </c>
      <c r="I30" s="128">
        <f t="shared" si="1"/>
        <v>0</v>
      </c>
      <c r="J30" s="128">
        <f t="shared" si="1"/>
        <v>0</v>
      </c>
      <c r="K30" s="128">
        <f t="shared" si="1"/>
        <v>0</v>
      </c>
      <c r="L30" s="128">
        <f t="shared" si="1"/>
        <v>0</v>
      </c>
      <c r="M30" s="128">
        <f t="shared" si="1"/>
        <v>0</v>
      </c>
      <c r="N30" s="128">
        <f t="shared" si="1"/>
        <v>0</v>
      </c>
      <c r="O30" s="128">
        <f t="shared" si="1"/>
        <v>0</v>
      </c>
      <c r="P30" s="128">
        <f t="shared" si="1"/>
        <v>0</v>
      </c>
      <c r="Q30" s="128">
        <f t="shared" si="1"/>
        <v>0</v>
      </c>
      <c r="R30" s="128">
        <f t="shared" si="1"/>
        <v>0</v>
      </c>
      <c r="S30" s="128">
        <f t="shared" si="1"/>
        <v>0</v>
      </c>
      <c r="T30" s="128">
        <f t="shared" si="1"/>
        <v>0</v>
      </c>
      <c r="U30" s="128">
        <f t="shared" si="1"/>
        <v>0</v>
      </c>
      <c r="V30" s="128">
        <f t="shared" si="1"/>
        <v>0</v>
      </c>
      <c r="W30" s="128">
        <f t="shared" si="1"/>
        <v>0</v>
      </c>
      <c r="X30" s="128">
        <f t="shared" si="1"/>
        <v>0</v>
      </c>
      <c r="Y30" s="128">
        <f t="shared" si="1"/>
        <v>0</v>
      </c>
      <c r="Z30" s="128">
        <f t="shared" si="1"/>
        <v>0</v>
      </c>
      <c r="AA30" s="128">
        <f t="shared" si="1"/>
        <v>0</v>
      </c>
      <c r="AB30" s="128">
        <f t="shared" si="1"/>
        <v>0</v>
      </c>
      <c r="AC30" s="128">
        <f t="shared" si="1"/>
        <v>0</v>
      </c>
      <c r="AD30" s="128">
        <f t="shared" si="1"/>
        <v>0</v>
      </c>
      <c r="AE30" s="128">
        <f t="shared" si="1"/>
        <v>0</v>
      </c>
      <c r="AF30" s="128">
        <f t="shared" si="1"/>
        <v>0</v>
      </c>
      <c r="AG30" s="129">
        <f t="shared" ref="AG30" si="2">(C30+E30+G30+I30+K30+M30+O30+Q30+S30+U30+W30+Y30+AA30+AC30+AE30)/15</f>
        <v>0</v>
      </c>
      <c r="AH30" s="129">
        <f t="shared" ref="AH30" si="3">(D30+F30+H30+J30+L30+N30+P30+R30+T30+V30+X30+Z30+AB30+AD30+AF30)/15</f>
        <v>0</v>
      </c>
    </row>
    <row r="33" spans="2:6" ht="15">
      <c r="B33" s="18" t="s">
        <v>47</v>
      </c>
      <c r="C33" s="19"/>
      <c r="D33" s="19"/>
      <c r="E33" s="19"/>
      <c r="F33" s="19"/>
    </row>
    <row r="34" spans="2:6" ht="30">
      <c r="B34" s="20"/>
      <c r="C34" s="21" t="s">
        <v>48</v>
      </c>
      <c r="D34" s="21" t="s">
        <v>49</v>
      </c>
      <c r="E34" s="21" t="s">
        <v>50</v>
      </c>
      <c r="F34" s="21" t="s">
        <v>51</v>
      </c>
    </row>
    <row r="35" spans="2:6" ht="15.5">
      <c r="B35" s="22" t="s">
        <v>52</v>
      </c>
      <c r="C35" s="23">
        <f>COUNTA(B6:B29)</f>
        <v>3</v>
      </c>
      <c r="D35" s="23">
        <f>COUNTIF(AG6:AG29,"&gt;=3,8")</f>
        <v>0</v>
      </c>
      <c r="E35" s="23">
        <f>COUNTIFS(AG6:AG29,"&lt;3,7",AG6:AG29,"&gt;=2,3")</f>
        <v>0</v>
      </c>
      <c r="F35" s="23">
        <f>COUNTIFS(AG6:AG29,"&lt;2,2",AG6:AG29,"&gt;0")</f>
        <v>0</v>
      </c>
    </row>
    <row r="36" spans="2:6" ht="15.5">
      <c r="B36" s="22" t="s">
        <v>53</v>
      </c>
      <c r="C36" s="23">
        <v>100</v>
      </c>
      <c r="D36" s="23">
        <f>D35*C36/C35</f>
        <v>0</v>
      </c>
      <c r="E36" s="24">
        <f>E35*C36/C35</f>
        <v>0</v>
      </c>
      <c r="F36" s="24">
        <f>F35*C36/C35</f>
        <v>0</v>
      </c>
    </row>
    <row r="37" spans="2:6" ht="15.5">
      <c r="B37" s="25"/>
      <c r="C37" s="19"/>
      <c r="D37" s="19"/>
      <c r="E37" s="19"/>
      <c r="F37" s="19"/>
    </row>
    <row r="38" spans="2:6" ht="15.5">
      <c r="B38" s="25"/>
      <c r="C38" s="19"/>
      <c r="D38" s="19"/>
      <c r="E38" s="19"/>
      <c r="F38" s="19"/>
    </row>
    <row r="39" spans="2:6" ht="15">
      <c r="B39" s="18" t="s">
        <v>54</v>
      </c>
      <c r="C39" s="19"/>
      <c r="D39" s="19"/>
      <c r="E39" s="19"/>
      <c r="F39" s="19"/>
    </row>
    <row r="40" spans="2:6" ht="30">
      <c r="B40" s="20"/>
      <c r="C40" s="26" t="s">
        <v>48</v>
      </c>
      <c r="D40" s="21" t="s">
        <v>49</v>
      </c>
      <c r="E40" s="21" t="s">
        <v>50</v>
      </c>
      <c r="F40" s="21" t="s">
        <v>51</v>
      </c>
    </row>
    <row r="41" spans="2:6" ht="15.5">
      <c r="B41" s="22" t="s">
        <v>52</v>
      </c>
      <c r="C41" s="23">
        <f>COUNTA(B5:B28)</f>
        <v>3</v>
      </c>
      <c r="D41" s="23">
        <f>COUNTIF(AH6:AH29,"&gt;=3,8")</f>
        <v>0</v>
      </c>
      <c r="E41" s="23">
        <f>COUNTIFS(AH6:AH29,"&lt;3,7",AH6:AH29,"&gt;=2,3")</f>
        <v>0</v>
      </c>
      <c r="F41" s="23">
        <f>COUNTIFS(AH6:AH29,"&lt;2,2",AH6:AH29,"&gt;0")</f>
        <v>0</v>
      </c>
    </row>
    <row r="42" spans="2:6" ht="15.5">
      <c r="B42" s="22" t="s">
        <v>53</v>
      </c>
      <c r="C42" s="23">
        <v>100</v>
      </c>
      <c r="D42" s="24">
        <f>D41*C42/C41</f>
        <v>0</v>
      </c>
      <c r="E42" s="24">
        <f>E41*C42/C41</f>
        <v>0</v>
      </c>
      <c r="F42" s="24">
        <f>F41*C42/C41</f>
        <v>0</v>
      </c>
    </row>
  </sheetData>
  <sheetProtection algorithmName="SHA-512" hashValue="UK3DrvbWAThzq2GS1onkLd4ecnGVwaMEhICj/5F5cKpqhiQ33tr62k/xsoFIwD2PL0FAx7FhVCQXWiI8dHtN6g==" saltValue="FYthIJSDP+tjkk3Q/8UTYQ==" spinCount="100000" sheet="1" formatCells="0" formatColumns="0" formatRows="0" insertColumns="0" insertRows="0" insertHyperlinks="0" deleteColumns="0" deleteRows="0" sort="0" autoFilter="0" pivotTables="0"/>
  <mergeCells count="20">
    <mergeCell ref="A3:A5"/>
    <mergeCell ref="B3:B5"/>
    <mergeCell ref="C3:F3"/>
    <mergeCell ref="G3:H4"/>
    <mergeCell ref="I3:J4"/>
    <mergeCell ref="AG3:AH4"/>
    <mergeCell ref="C4:D4"/>
    <mergeCell ref="E4:F4"/>
    <mergeCell ref="M3:N4"/>
    <mergeCell ref="O3:P4"/>
    <mergeCell ref="Q3:R4"/>
    <mergeCell ref="S3:T4"/>
    <mergeCell ref="U3:V4"/>
    <mergeCell ref="W3:X4"/>
    <mergeCell ref="K3:L4"/>
    <mergeCell ref="AC1:AD1"/>
    <mergeCell ref="Y3:Z4"/>
    <mergeCell ref="AA3:AB4"/>
    <mergeCell ref="AC3:AD4"/>
    <mergeCell ref="AE3:AF4"/>
  </mergeCells>
  <hyperlinks>
    <hyperlink ref="AC1" location="ОГЛАВЛЕНИЕ!A1" display="ОГЛАВЛЕНИЕ" xr:uid="{00000000-0004-0000-0800-000000000000}"/>
  </hyperlinks>
  <pageMargins left="0.7" right="0.7" top="0.75" bottom="0.75" header="0.3" footer="0.3"/>
  <pageSetup paperSize="9" scale="39" orientation="landscape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ТИТУЛ</vt:lpstr>
      <vt:lpstr>ОГЛАВЛЕНИЕ</vt:lpstr>
      <vt:lpstr>РР-1</vt:lpstr>
      <vt:lpstr>РР-2</vt:lpstr>
      <vt:lpstr>РР-3</vt:lpstr>
      <vt:lpstr>РР-4</vt:lpstr>
      <vt:lpstr>ИТОГ РР</vt:lpstr>
      <vt:lpstr>ПР-1</vt:lpstr>
      <vt:lpstr>ПР-2</vt:lpstr>
      <vt:lpstr>ИТОГ ПР</vt:lpstr>
      <vt:lpstr>СК-1</vt:lpstr>
      <vt:lpstr>СК-2</vt:lpstr>
      <vt:lpstr>СК-3</vt:lpstr>
      <vt:lpstr>ИТОГ СК</vt:lpstr>
      <vt:lpstr>ХЭ-1</vt:lpstr>
      <vt:lpstr>ХЭ-2</vt:lpstr>
      <vt:lpstr>ХЭ-3</vt:lpstr>
      <vt:lpstr>ХЭ-4</vt:lpstr>
      <vt:lpstr>ХЭ-5</vt:lpstr>
      <vt:lpstr>ИТОГ ХЭ</vt:lpstr>
      <vt:lpstr>ФР-1</vt:lpstr>
      <vt:lpstr>ФР-2</vt:lpstr>
      <vt:lpstr>ИТОГ ФР</vt:lpstr>
      <vt:lpstr>ОБЩИЙ 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2023-06-09T08:47:47Z</cp:lastPrinted>
  <dcterms:created xsi:type="dcterms:W3CDTF">2023-05-24T09:30:00Z</dcterms:created>
  <dcterms:modified xsi:type="dcterms:W3CDTF">2023-10-06T10:32:55Z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